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rish\Documents\Drew\Board Games\APBA Baseball\2013 APBA Baseball\"/>
    </mc:Choice>
  </mc:AlternateContent>
  <bookViews>
    <workbookView xWindow="0" yWindow="0" windowWidth="20490" windowHeight="7755" activeTab="4"/>
  </bookViews>
  <sheets>
    <sheet name="Schedule" sheetId="4" r:id="rId1"/>
    <sheet name="Roster" sheetId="1" r:id="rId2"/>
    <sheet name="Disabled List" sheetId="2" r:id="rId3"/>
    <sheet name="Standings" sheetId="3" r:id="rId4"/>
    <sheet name="Playoff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34" i="1"/>
  <c r="B43" i="1" l="1"/>
  <c r="B48" i="1" l="1"/>
  <c r="B45" i="1" l="1"/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4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B34" i="1" l="1"/>
  <c r="K20" i="3" l="1"/>
  <c r="K19" i="3"/>
  <c r="K18" i="3"/>
  <c r="K17" i="3"/>
  <c r="L17" i="3"/>
  <c r="L18" i="3"/>
  <c r="L19" i="3"/>
  <c r="L20" i="3"/>
  <c r="L16" i="3"/>
  <c r="K13" i="3"/>
  <c r="K12" i="3"/>
  <c r="K11" i="3"/>
  <c r="K10" i="3"/>
  <c r="L10" i="3"/>
  <c r="L11" i="3"/>
  <c r="L12" i="3"/>
  <c r="L13" i="3"/>
  <c r="L9" i="3"/>
  <c r="K6" i="3"/>
  <c r="K5" i="3"/>
  <c r="K4" i="3"/>
  <c r="K3" i="3"/>
  <c r="L3" i="3"/>
  <c r="L4" i="3"/>
  <c r="L5" i="3"/>
  <c r="L6" i="3"/>
  <c r="L2" i="3"/>
  <c r="D20" i="3"/>
  <c r="D19" i="3"/>
  <c r="D18" i="3"/>
  <c r="D17" i="3"/>
  <c r="E17" i="3"/>
  <c r="E18" i="3"/>
  <c r="E19" i="3"/>
  <c r="E20" i="3"/>
  <c r="E16" i="3"/>
  <c r="D13" i="3"/>
  <c r="D12" i="3"/>
  <c r="D11" i="3"/>
  <c r="D10" i="3"/>
  <c r="E10" i="3"/>
  <c r="E11" i="3"/>
  <c r="E12" i="3"/>
  <c r="E13" i="3"/>
  <c r="E9" i="3"/>
  <c r="D6" i="3"/>
  <c r="D5" i="3"/>
  <c r="D4" i="3"/>
  <c r="D3" i="3"/>
  <c r="E3" i="3"/>
  <c r="E4" i="3"/>
  <c r="E5" i="3"/>
  <c r="E6" i="3"/>
  <c r="E2" i="3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4" i="1"/>
  <c r="P50" i="1"/>
  <c r="O50" i="1"/>
  <c r="N50" i="1"/>
  <c r="M50" i="1"/>
  <c r="L50" i="1"/>
  <c r="K50" i="1"/>
  <c r="J50" i="1"/>
  <c r="I50" i="1"/>
  <c r="H50" i="1"/>
  <c r="G50" i="1"/>
  <c r="E50" i="1"/>
  <c r="D50" i="1"/>
  <c r="C50" i="1"/>
  <c r="B49" i="1"/>
  <c r="B47" i="1"/>
  <c r="B46" i="1"/>
  <c r="B44" i="1"/>
  <c r="B42" i="1"/>
  <c r="B41" i="1"/>
  <c r="B40" i="1"/>
  <c r="B39" i="1"/>
  <c r="B38" i="1"/>
  <c r="B37" i="1"/>
  <c r="B36" i="1"/>
  <c r="B35" i="1"/>
  <c r="S50" i="1"/>
  <c r="T50" i="1"/>
  <c r="U50" i="1"/>
  <c r="V50" i="1"/>
  <c r="W50" i="1"/>
  <c r="X50" i="1"/>
  <c r="B50" i="1"/>
  <c r="U32" i="1"/>
  <c r="T3" i="1"/>
  <c r="Q3" i="1" s="1"/>
  <c r="R3" i="1" s="1"/>
  <c r="T4" i="1"/>
  <c r="Q4" i="1" s="1"/>
  <c r="R4" i="1" s="1"/>
  <c r="T5" i="1"/>
  <c r="Q5" i="1" s="1"/>
  <c r="R5" i="1" s="1"/>
  <c r="T6" i="1"/>
  <c r="Q6" i="1" s="1"/>
  <c r="R6" i="1" s="1"/>
  <c r="T7" i="1"/>
  <c r="Q7" i="1" s="1"/>
  <c r="R7" i="1" s="1"/>
  <c r="T8" i="1"/>
  <c r="Q8" i="1" s="1"/>
  <c r="R8" i="1" s="1"/>
  <c r="T9" i="1"/>
  <c r="Q9" i="1" s="1"/>
  <c r="R9" i="1" s="1"/>
  <c r="T10" i="1"/>
  <c r="Q10" i="1" s="1"/>
  <c r="R10" i="1" s="1"/>
  <c r="T11" i="1"/>
  <c r="Q11" i="1" s="1"/>
  <c r="R11" i="1" s="1"/>
  <c r="T12" i="1"/>
  <c r="Q12" i="1" s="1"/>
  <c r="R12" i="1" s="1"/>
  <c r="T13" i="1"/>
  <c r="Q13" i="1" s="1"/>
  <c r="R13" i="1" s="1"/>
  <c r="T14" i="1"/>
  <c r="Q14" i="1" s="1"/>
  <c r="R14" i="1" s="1"/>
  <c r="T15" i="1"/>
  <c r="Q15" i="1" s="1"/>
  <c r="R15" i="1" s="1"/>
  <c r="T16" i="1"/>
  <c r="Q16" i="1" s="1"/>
  <c r="R16" i="1" s="1"/>
  <c r="T17" i="1"/>
  <c r="Q17" i="1" s="1"/>
  <c r="R17" i="1" s="1"/>
  <c r="T18" i="1"/>
  <c r="Q18" i="1" s="1"/>
  <c r="R18" i="1" s="1"/>
  <c r="T19" i="1"/>
  <c r="Q19" i="1" s="1"/>
  <c r="R19" i="1" s="1"/>
  <c r="T20" i="1"/>
  <c r="Q20" i="1" s="1"/>
  <c r="R20" i="1" s="1"/>
  <c r="T21" i="1"/>
  <c r="Q21" i="1" s="1"/>
  <c r="R21" i="1" s="1"/>
  <c r="T22" i="1"/>
  <c r="Q22" i="1" s="1"/>
  <c r="R22" i="1" s="1"/>
  <c r="T23" i="1"/>
  <c r="T24" i="1"/>
  <c r="T25" i="1"/>
  <c r="Q25" i="1" s="1"/>
  <c r="R25" i="1" s="1"/>
  <c r="T26" i="1"/>
  <c r="Q26" i="1" s="1"/>
  <c r="R26" i="1" s="1"/>
  <c r="T27" i="1"/>
  <c r="T28" i="1"/>
  <c r="T29" i="1"/>
  <c r="T30" i="1"/>
  <c r="Q30" i="1" s="1"/>
  <c r="R30" i="1" s="1"/>
  <c r="T31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2" i="1"/>
  <c r="Q23" i="1"/>
  <c r="R23" i="1" s="1"/>
  <c r="Q24" i="1"/>
  <c r="R24" i="1" s="1"/>
  <c r="Q27" i="1"/>
  <c r="R27" i="1" s="1"/>
  <c r="Q28" i="1"/>
  <c r="R28" i="1" s="1"/>
  <c r="Q29" i="1"/>
  <c r="R29" i="1" s="1"/>
  <c r="Q31" i="1"/>
  <c r="R31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l="1"/>
  <c r="Q50" i="1"/>
  <c r="F50" i="1"/>
  <c r="T32" i="1"/>
  <c r="Q32" i="1" s="1"/>
  <c r="Q2" i="1"/>
  <c r="R2" i="1" s="1"/>
  <c r="S32" i="1"/>
  <c r="R32" i="1" l="1"/>
</calcChain>
</file>

<file path=xl/sharedStrings.xml><?xml version="1.0" encoding="utf-8"?>
<sst xmlns="http://schemas.openxmlformats.org/spreadsheetml/2006/main" count="410" uniqueCount="247">
  <si>
    <t>G</t>
  </si>
  <si>
    <t>AB</t>
  </si>
  <si>
    <t>H</t>
  </si>
  <si>
    <t>R</t>
  </si>
  <si>
    <t>2B</t>
  </si>
  <si>
    <t>3B</t>
  </si>
  <si>
    <t>HR</t>
  </si>
  <si>
    <t>RBI</t>
  </si>
  <si>
    <t>SB</t>
  </si>
  <si>
    <t>CS</t>
  </si>
  <si>
    <t>K</t>
  </si>
  <si>
    <t>BB</t>
  </si>
  <si>
    <t>HBP</t>
  </si>
  <si>
    <t>SH</t>
  </si>
  <si>
    <t>OBP</t>
  </si>
  <si>
    <t>SLG</t>
  </si>
  <si>
    <t>OPS</t>
  </si>
  <si>
    <t>AVG</t>
  </si>
  <si>
    <t>TB</t>
  </si>
  <si>
    <t>GIDP</t>
  </si>
  <si>
    <t>Long</t>
  </si>
  <si>
    <t>St. Louis Cardinals</t>
  </si>
  <si>
    <t>Matt Carpenter</t>
  </si>
  <si>
    <t>Carlos Beltran</t>
  </si>
  <si>
    <t>Matt Holliday</t>
  </si>
  <si>
    <t>Allen Craig</t>
  </si>
  <si>
    <t>Yadier Molina</t>
  </si>
  <si>
    <t>David Freese</t>
  </si>
  <si>
    <t>Jon Jay</t>
  </si>
  <si>
    <t>Pete Kozma</t>
  </si>
  <si>
    <t>Shane Robinson</t>
  </si>
  <si>
    <t>Matt Adams</t>
  </si>
  <si>
    <t>Tony Cruz</t>
  </si>
  <si>
    <t>Daniel Descalso</t>
  </si>
  <si>
    <t>Ty Wigginton</t>
  </si>
  <si>
    <t>Kolten Wong</t>
  </si>
  <si>
    <t>Adam Wainwright</t>
  </si>
  <si>
    <t>Lance Lynn</t>
  </si>
  <si>
    <t>Shelby Miller</t>
  </si>
  <si>
    <t>Jake Westbrook</t>
  </si>
  <si>
    <t>Michael Wacha</t>
  </si>
  <si>
    <t>Joe Kelly</t>
  </si>
  <si>
    <t>Kevin Siegrist</t>
  </si>
  <si>
    <t>Seth Maness</t>
  </si>
  <si>
    <t>Randy Choate</t>
  </si>
  <si>
    <t>John Axford</t>
  </si>
  <si>
    <t>Carlos Martinez</t>
  </si>
  <si>
    <t>Tyler Lyons</t>
  </si>
  <si>
    <t>Jaime Garcia</t>
  </si>
  <si>
    <t>Fernando Salas</t>
  </si>
  <si>
    <t>Trevor Rosenthal</t>
  </si>
  <si>
    <t>Edward Mujica</t>
  </si>
  <si>
    <t>Totals</t>
  </si>
  <si>
    <t>Pitching</t>
  </si>
  <si>
    <t>GS</t>
  </si>
  <si>
    <t>W</t>
  </si>
  <si>
    <t>L</t>
  </si>
  <si>
    <t>ERA</t>
  </si>
  <si>
    <t>IP</t>
  </si>
  <si>
    <t>ER</t>
  </si>
  <si>
    <t>SV</t>
  </si>
  <si>
    <t>BS</t>
  </si>
  <si>
    <t>HOLD</t>
  </si>
  <si>
    <t>WHIP</t>
  </si>
  <si>
    <t>CG</t>
  </si>
  <si>
    <t>SHO</t>
  </si>
  <si>
    <t>QS</t>
  </si>
  <si>
    <t>GO</t>
  </si>
  <si>
    <t>FO</t>
  </si>
  <si>
    <t>Disabled List</t>
  </si>
  <si>
    <t>Games</t>
  </si>
  <si>
    <t>Suspensions</t>
  </si>
  <si>
    <t>AL EAST</t>
  </si>
  <si>
    <t>GB</t>
  </si>
  <si>
    <t>WP</t>
  </si>
  <si>
    <t>Baltimore Orioles</t>
  </si>
  <si>
    <t>Boston Red Sox</t>
  </si>
  <si>
    <t>New York Yankees</t>
  </si>
  <si>
    <t>Tampa Bay Rays</t>
  </si>
  <si>
    <t>Toronto Blue Jays</t>
  </si>
  <si>
    <t>AL CENTRAL</t>
  </si>
  <si>
    <t>Chicago White Sox</t>
  </si>
  <si>
    <t>Cleveland Indians</t>
  </si>
  <si>
    <t>Detroit Tigers</t>
  </si>
  <si>
    <t>Minnesota Twins</t>
  </si>
  <si>
    <t>AL WEST</t>
  </si>
  <si>
    <t xml:space="preserve">GB </t>
  </si>
  <si>
    <t>Houston Astros</t>
  </si>
  <si>
    <t>Los Angeles Angels</t>
  </si>
  <si>
    <t>Oakland Athletics</t>
  </si>
  <si>
    <t>Seattle Mariners</t>
  </si>
  <si>
    <t>Texas Rangers</t>
  </si>
  <si>
    <t>NL EAST</t>
  </si>
  <si>
    <t>Atlanta Braves</t>
  </si>
  <si>
    <t>Miami Marlins</t>
  </si>
  <si>
    <t>New York Mets</t>
  </si>
  <si>
    <t>Philadelphia Phillies</t>
  </si>
  <si>
    <t>Washington Nationals</t>
  </si>
  <si>
    <t>NL CENTRAL</t>
  </si>
  <si>
    <t>Chicago Cubs</t>
  </si>
  <si>
    <t>Cincinnati Reds</t>
  </si>
  <si>
    <t>Milwaukee Brewers</t>
  </si>
  <si>
    <t>Pittsburgh Pirates</t>
  </si>
  <si>
    <t>NL WEST</t>
  </si>
  <si>
    <t>Arizona Diamondbacks</t>
  </si>
  <si>
    <t>Colorado Rockies</t>
  </si>
  <si>
    <t>Los Angeles Dodgers</t>
  </si>
  <si>
    <t>San Diego Padres</t>
  </si>
  <si>
    <t>San Francisco Giants</t>
  </si>
  <si>
    <t xml:space="preserve"> @ Diamondbacks</t>
  </si>
  <si>
    <t xml:space="preserve"> @ Giants</t>
  </si>
  <si>
    <t>Reds</t>
  </si>
  <si>
    <t>Brewers</t>
  </si>
  <si>
    <t xml:space="preserve"> @ Pirates</t>
  </si>
  <si>
    <t xml:space="preserve"> @ Phillies</t>
  </si>
  <si>
    <t xml:space="preserve"> @ Nationals</t>
  </si>
  <si>
    <t>Pirates</t>
  </si>
  <si>
    <t xml:space="preserve"> @ Brewers</t>
  </si>
  <si>
    <t xml:space="preserve"> @ Cubs</t>
  </si>
  <si>
    <t>Rockies</t>
  </si>
  <si>
    <t>Mets</t>
  </si>
  <si>
    <t xml:space="preserve"> @ Padres</t>
  </si>
  <si>
    <t xml:space="preserve"> @ Dodgers</t>
  </si>
  <si>
    <t xml:space="preserve"> @ Royals</t>
  </si>
  <si>
    <t>Royals</t>
  </si>
  <si>
    <t>Giants</t>
  </si>
  <si>
    <t>Diamondbacks</t>
  </si>
  <si>
    <t xml:space="preserve"> @ Reds</t>
  </si>
  <si>
    <t xml:space="preserve"> @ Mets</t>
  </si>
  <si>
    <t xml:space="preserve"> @ Marlins</t>
  </si>
  <si>
    <t>Cubs</t>
  </si>
  <si>
    <t>Rangers</t>
  </si>
  <si>
    <t xml:space="preserve"> @ Astros</t>
  </si>
  <si>
    <t xml:space="preserve"> @ Athletics</t>
  </si>
  <si>
    <t xml:space="preserve"> @ Angels</t>
  </si>
  <si>
    <t>Marlins</t>
  </si>
  <si>
    <t>Astros</t>
  </si>
  <si>
    <t>Padres</t>
  </si>
  <si>
    <t>Phillies</t>
  </si>
  <si>
    <t xml:space="preserve"> @ Braves</t>
  </si>
  <si>
    <t>Dodgers</t>
  </si>
  <si>
    <t>Braves</t>
  </si>
  <si>
    <t>Mariners</t>
  </si>
  <si>
    <t xml:space="preserve"> @ Rockies</t>
  </si>
  <si>
    <t>Nationals</t>
  </si>
  <si>
    <t>L 1-2</t>
  </si>
  <si>
    <t>W 3-2 (10)</t>
  </si>
  <si>
    <t>L 8-9</t>
  </si>
  <si>
    <t>L 4-7</t>
  </si>
  <si>
    <t>L 2-3 (10)</t>
  </si>
  <si>
    <t>W 5-0</t>
  </si>
  <si>
    <t>L 1-9</t>
  </si>
  <si>
    <t>Kansas City Royals</t>
  </si>
  <si>
    <t>W 4-3</t>
  </si>
  <si>
    <t>L 1-6</t>
  </si>
  <si>
    <t>W 12-1</t>
  </si>
  <si>
    <t>L 2-3</t>
  </si>
  <si>
    <t>2013 MLB Playoffs</t>
  </si>
  <si>
    <t>2013 World Series Champion</t>
  </si>
  <si>
    <t>W 8-2</t>
  </si>
  <si>
    <t>L 1-4</t>
  </si>
  <si>
    <t>L 2-4</t>
  </si>
  <si>
    <t>W 11-3</t>
  </si>
  <si>
    <t>W 10-1</t>
  </si>
  <si>
    <t>W 5-3</t>
  </si>
  <si>
    <t>L 3-7</t>
  </si>
  <si>
    <t>W 9-8 (11)</t>
  </si>
  <si>
    <t>W 1-0</t>
  </si>
  <si>
    <t>L 3-5</t>
  </si>
  <si>
    <t>L 4-5</t>
  </si>
  <si>
    <t>W 5-2</t>
  </si>
  <si>
    <t>L 6-7 (11)</t>
  </si>
  <si>
    <t>W 2-1</t>
  </si>
  <si>
    <t>L 2-5</t>
  </si>
  <si>
    <t>L 3-6</t>
  </si>
  <si>
    <t>9-8 (12)</t>
  </si>
  <si>
    <t>W 3-1</t>
  </si>
  <si>
    <t>W 8-4</t>
  </si>
  <si>
    <t>W 4-1</t>
  </si>
  <si>
    <t>L 10-13</t>
  </si>
  <si>
    <t>L 0-2</t>
  </si>
  <si>
    <t>W 3-0</t>
  </si>
  <si>
    <t>W 10-3</t>
  </si>
  <si>
    <t>W 2-0</t>
  </si>
  <si>
    <t>L 2-4 (12)</t>
  </si>
  <si>
    <t>L 0-3</t>
  </si>
  <si>
    <t>L 3-11</t>
  </si>
  <si>
    <t>W 6-1</t>
  </si>
  <si>
    <t>W 4-3 (13)</t>
  </si>
  <si>
    <t>W 4-2</t>
  </si>
  <si>
    <t>W 7-2</t>
  </si>
  <si>
    <t>L 1-3</t>
  </si>
  <si>
    <t>L 1-3 (11)</t>
  </si>
  <si>
    <t>L 0-9</t>
  </si>
  <si>
    <t>L 5-6</t>
  </si>
  <si>
    <t>L 3-4</t>
  </si>
  <si>
    <t>W 3-2</t>
  </si>
  <si>
    <t>L 0-1</t>
  </si>
  <si>
    <t>W 5-1</t>
  </si>
  <si>
    <t>L 4-6 (11)</t>
  </si>
  <si>
    <t>W 7-0</t>
  </si>
  <si>
    <t>W 8-0</t>
  </si>
  <si>
    <t>W 6-3</t>
  </si>
  <si>
    <t>W 7-3</t>
  </si>
  <si>
    <t>L 6-7</t>
  </si>
  <si>
    <t>L 6-7 (12)</t>
  </si>
  <si>
    <t>W 6-5</t>
  </si>
  <si>
    <t>W 4-0</t>
  </si>
  <si>
    <t>L 3-5 (15)</t>
  </si>
  <si>
    <t>L 2-12</t>
  </si>
  <si>
    <t>L 3-8</t>
  </si>
  <si>
    <t>L 7-8 (12)</t>
  </si>
  <si>
    <t>L 4-5 (10)</t>
  </si>
  <si>
    <t>W 3-2 (11)</t>
  </si>
  <si>
    <t>W 7-4</t>
  </si>
  <si>
    <t>L 1-7</t>
  </si>
  <si>
    <t>L 5-6 (12)</t>
  </si>
  <si>
    <t>W 12-0</t>
  </si>
  <si>
    <t>L 2-7</t>
  </si>
  <si>
    <t>L 4-9</t>
  </si>
  <si>
    <t>L 0-7</t>
  </si>
  <si>
    <t>W 6-0</t>
  </si>
  <si>
    <t>W 2-1 (12)</t>
  </si>
  <si>
    <t>L 0-4</t>
  </si>
  <si>
    <t>W 9-6</t>
  </si>
  <si>
    <t>L 5-7</t>
  </si>
  <si>
    <t>W 11-9</t>
  </si>
  <si>
    <t>L 1-2 (11)</t>
  </si>
  <si>
    <t>W 6-2</t>
  </si>
  <si>
    <t>W 4-1 (10)</t>
  </si>
  <si>
    <t>BF</t>
  </si>
  <si>
    <t>HIT STK</t>
  </si>
  <si>
    <t>Team</t>
  </si>
  <si>
    <t>3  13  2  10</t>
  </si>
  <si>
    <t>1  1  3  1</t>
  </si>
  <si>
    <t>4  0  3  5</t>
  </si>
  <si>
    <t>0  1  2  2</t>
  </si>
  <si>
    <t>10  0  8  1  3</t>
  </si>
  <si>
    <t>8  5  5  7  5</t>
  </si>
  <si>
    <t>3  3  4</t>
  </si>
  <si>
    <t>4  7  8</t>
  </si>
  <si>
    <t>1  3  0  0</t>
  </si>
  <si>
    <t>3  7  2  4</t>
  </si>
  <si>
    <t>4  2  5  7  3  0  1</t>
  </si>
  <si>
    <t>2  3  9  0  2  1  0</t>
  </si>
  <si>
    <t>2  7  7  2  7  6</t>
  </si>
  <si>
    <t>3  4  1  0  8  3  3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</si>
</sst>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 applyFill="1" applyAlignment="1"/>
    <xf numFmtId="49" fontId="0" fillId="0" borderId="0" xfId="0" applyNumberFormat="1" applyAlignment="1">
      <alignment horizontal="right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5" xfId="0" applyFont="1" applyBorder="1"/>
    <xf numFmtId="0" fontId="0" fillId="0" borderId="0" xfId="0" applyAlignment="1">
      <alignment horizontal="right"/>
    </xf>
    <xf numFmtId="16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9">
    <dxf>
      <numFmt numFmtId="164" formatCode="0.0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W31" totalsRowShown="0" headerRowDxfId="8">
  <autoFilter ref="A1:W31"/>
  <tableColumns count="23">
    <tableColumn id="1" name="St. Louis Cardinals"/>
    <tableColumn id="2" name="G"/>
    <tableColumn id="3" name="AB"/>
    <tableColumn id="4" name="H"/>
    <tableColumn id="5" name="R"/>
    <tableColumn id="6" name="2B"/>
    <tableColumn id="7" name="3B"/>
    <tableColumn id="8" name="HR"/>
    <tableColumn id="9" name="RBI"/>
    <tableColumn id="10" name="SB"/>
    <tableColumn id="11" name="CS"/>
    <tableColumn id="12" name="K"/>
    <tableColumn id="13" name="BB"/>
    <tableColumn id="14" name="HBP"/>
    <tableColumn id="15" name="SH"/>
    <tableColumn id="16" name="OBP" dataDxfId="7">
      <calculatedColumnFormula>(D2+M2+N2)/(C2+M2+N2+O2)</calculatedColumnFormula>
    </tableColumn>
    <tableColumn id="17" name="SLG" dataDxfId="6">
      <calculatedColumnFormula>T2/C2</calculatedColumnFormula>
    </tableColumn>
    <tableColumn id="18" name="OPS" dataDxfId="5">
      <calculatedColumnFormula>P2+Q2</calculatedColumnFormula>
    </tableColumn>
    <tableColumn id="19" name="AVG" dataDxfId="4">
      <calculatedColumnFormula>D2/C2</calculatedColumnFormula>
    </tableColumn>
    <tableColumn id="20" name="TB">
      <calculatedColumnFormula>(D2-F2-G2-H2)+(2*F2)+(3*G2)+(4*H2)</calculatedColumnFormula>
    </tableColumn>
    <tableColumn id="21" name="GIDP"/>
    <tableColumn id="22" name="HIT STK"/>
    <tableColumn id="23" name="Long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3:X49" totalsRowShown="0" headerRowDxfId="3">
  <autoFilter ref="A33:X49"/>
  <tableColumns count="24">
    <tableColumn id="1" name="Pitching"/>
    <tableColumn id="2" name="G">
      <calculatedColumnFormula>B16</calculatedColumnFormula>
    </tableColumn>
    <tableColumn id="3" name="GS"/>
    <tableColumn id="4" name="W"/>
    <tableColumn id="5" name="L"/>
    <tableColumn id="6" name="ERA" dataDxfId="2">
      <calculatedColumnFormula>(H34/G34)*9</calculatedColumnFormula>
    </tableColumn>
    <tableColumn id="7" name="IP"/>
    <tableColumn id="8" name="ER"/>
    <tableColumn id="9" name="K"/>
    <tableColumn id="10" name="BB"/>
    <tableColumn id="11" name="HBP"/>
    <tableColumn id="12" name="H"/>
    <tableColumn id="13" name="HR"/>
    <tableColumn id="14" name="SV"/>
    <tableColumn id="15" name="BS"/>
    <tableColumn id="16" name="HOLD"/>
    <tableColumn id="17" name="WHIP" dataDxfId="1">
      <calculatedColumnFormula>(J34+L34)/G34</calculatedColumnFormula>
    </tableColumn>
    <tableColumn id="18" name="AVG" dataDxfId="0">
      <calculatedColumnFormula>L34/(X34-J34-K34)</calculatedColumnFormula>
    </tableColumn>
    <tableColumn id="19" name="CG"/>
    <tableColumn id="20" name="SHO"/>
    <tableColumn id="21" name="QS"/>
    <tableColumn id="22" name="GO"/>
    <tableColumn id="23" name="FO"/>
    <tableColumn id="24" name="BF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9" workbookViewId="0">
      <selection activeCell="D40" sqref="D40"/>
    </sheetView>
  </sheetViews>
  <sheetFormatPr defaultRowHeight="15" x14ac:dyDescent="0.25"/>
  <cols>
    <col min="1" max="1" width="18.125" customWidth="1"/>
    <col min="2" max="2" width="11.125" customWidth="1"/>
    <col min="3" max="3" width="11.25" customWidth="1"/>
    <col min="4" max="4" width="9.875" customWidth="1"/>
  </cols>
  <sheetData>
    <row r="1" spans="1:5" x14ac:dyDescent="0.25">
      <c r="A1" t="s">
        <v>109</v>
      </c>
      <c r="B1" s="4" t="s">
        <v>145</v>
      </c>
      <c r="C1" s="3" t="s">
        <v>146</v>
      </c>
      <c r="D1" s="4" t="s">
        <v>147</v>
      </c>
    </row>
    <row r="2" spans="1:5" x14ac:dyDescent="0.25">
      <c r="A2" t="s">
        <v>110</v>
      </c>
      <c r="B2" s="4" t="s">
        <v>148</v>
      </c>
      <c r="C2" s="4" t="s">
        <v>149</v>
      </c>
      <c r="D2" s="3" t="s">
        <v>150</v>
      </c>
    </row>
    <row r="3" spans="1:5" x14ac:dyDescent="0.25">
      <c r="A3" t="s">
        <v>111</v>
      </c>
      <c r="B3" s="4" t="s">
        <v>151</v>
      </c>
      <c r="C3" s="3" t="s">
        <v>153</v>
      </c>
      <c r="D3" s="3" t="s">
        <v>153</v>
      </c>
    </row>
    <row r="4" spans="1:5" x14ac:dyDescent="0.25">
      <c r="A4" t="s">
        <v>112</v>
      </c>
      <c r="B4" s="4" t="s">
        <v>154</v>
      </c>
      <c r="C4" s="3" t="s">
        <v>155</v>
      </c>
      <c r="D4" s="4" t="s">
        <v>156</v>
      </c>
    </row>
    <row r="5" spans="1:5" x14ac:dyDescent="0.25">
      <c r="A5" t="s">
        <v>113</v>
      </c>
      <c r="B5" s="3" t="s">
        <v>153</v>
      </c>
      <c r="C5" s="4" t="s">
        <v>156</v>
      </c>
    </row>
    <row r="6" spans="1:5" x14ac:dyDescent="0.25">
      <c r="A6" t="s">
        <v>114</v>
      </c>
      <c r="B6" s="3" t="s">
        <v>159</v>
      </c>
      <c r="C6" s="4" t="s">
        <v>160</v>
      </c>
      <c r="D6" s="4" t="s">
        <v>161</v>
      </c>
      <c r="E6" s="3" t="s">
        <v>162</v>
      </c>
    </row>
    <row r="7" spans="1:5" x14ac:dyDescent="0.25">
      <c r="A7" t="s">
        <v>115</v>
      </c>
      <c r="B7" s="3" t="s">
        <v>163</v>
      </c>
      <c r="C7" s="3" t="s">
        <v>164</v>
      </c>
      <c r="D7" s="4" t="s">
        <v>165</v>
      </c>
    </row>
    <row r="8" spans="1:5" x14ac:dyDescent="0.25">
      <c r="A8" t="s">
        <v>116</v>
      </c>
      <c r="B8" s="3" t="s">
        <v>166</v>
      </c>
      <c r="C8" s="3" t="s">
        <v>167</v>
      </c>
      <c r="D8" s="4" t="s">
        <v>168</v>
      </c>
    </row>
    <row r="9" spans="1:5" x14ac:dyDescent="0.25">
      <c r="A9" t="s">
        <v>111</v>
      </c>
      <c r="B9" s="4" t="s">
        <v>169</v>
      </c>
      <c r="C9" s="3" t="s">
        <v>170</v>
      </c>
      <c r="D9" s="4" t="s">
        <v>171</v>
      </c>
    </row>
    <row r="10" spans="1:5" x14ac:dyDescent="0.25">
      <c r="A10" t="s">
        <v>117</v>
      </c>
      <c r="B10" s="3" t="s">
        <v>172</v>
      </c>
      <c r="C10" s="4" t="s">
        <v>173</v>
      </c>
      <c r="D10" s="4" t="s">
        <v>174</v>
      </c>
      <c r="E10" s="4" t="s">
        <v>156</v>
      </c>
    </row>
    <row r="11" spans="1:5" x14ac:dyDescent="0.25">
      <c r="A11" t="s">
        <v>118</v>
      </c>
      <c r="B11" s="3" t="s">
        <v>175</v>
      </c>
      <c r="C11" s="3" t="s">
        <v>176</v>
      </c>
    </row>
    <row r="12" spans="1:5" x14ac:dyDescent="0.25">
      <c r="A12" t="s">
        <v>119</v>
      </c>
      <c r="B12" s="3" t="s">
        <v>177</v>
      </c>
      <c r="C12" s="3" t="s">
        <v>178</v>
      </c>
      <c r="D12" s="4" t="s">
        <v>160</v>
      </c>
    </row>
    <row r="13" spans="1:5" x14ac:dyDescent="0.25">
      <c r="A13" t="s">
        <v>120</v>
      </c>
      <c r="B13" s="4" t="s">
        <v>165</v>
      </c>
      <c r="C13" s="3" t="s">
        <v>167</v>
      </c>
      <c r="D13" s="4" t="s">
        <v>179</v>
      </c>
      <c r="E13" s="4" t="s">
        <v>180</v>
      </c>
    </row>
    <row r="14" spans="1:5" x14ac:dyDescent="0.25">
      <c r="A14" t="s">
        <v>112</v>
      </c>
      <c r="B14" s="3" t="s">
        <v>155</v>
      </c>
      <c r="C14" s="4" t="s">
        <v>180</v>
      </c>
      <c r="D14" s="3" t="s">
        <v>172</v>
      </c>
    </row>
    <row r="15" spans="1:5" x14ac:dyDescent="0.25">
      <c r="A15" t="s">
        <v>121</v>
      </c>
      <c r="B15" s="3" t="s">
        <v>181</v>
      </c>
      <c r="C15" s="23" t="s">
        <v>182</v>
      </c>
      <c r="D15" s="3" t="s">
        <v>183</v>
      </c>
    </row>
    <row r="16" spans="1:5" x14ac:dyDescent="0.25">
      <c r="A16" t="s">
        <v>122</v>
      </c>
      <c r="B16" s="4" t="s">
        <v>184</v>
      </c>
      <c r="C16" s="4" t="s">
        <v>185</v>
      </c>
      <c r="D16" s="4" t="s">
        <v>186</v>
      </c>
    </row>
    <row r="17" spans="1:5" x14ac:dyDescent="0.25">
      <c r="A17" t="s">
        <v>123</v>
      </c>
      <c r="B17" s="3" t="s">
        <v>187</v>
      </c>
      <c r="C17" s="4" t="s">
        <v>174</v>
      </c>
    </row>
    <row r="18" spans="1:5" x14ac:dyDescent="0.25">
      <c r="A18" t="s">
        <v>124</v>
      </c>
      <c r="B18" s="3" t="s">
        <v>178</v>
      </c>
      <c r="C18" s="4" t="s">
        <v>145</v>
      </c>
    </row>
    <row r="19" spans="1:5" x14ac:dyDescent="0.25">
      <c r="A19" t="s">
        <v>125</v>
      </c>
      <c r="B19" s="3" t="s">
        <v>188</v>
      </c>
      <c r="C19" s="3" t="s">
        <v>189</v>
      </c>
      <c r="D19" s="3" t="s">
        <v>190</v>
      </c>
    </row>
    <row r="20" spans="1:5" x14ac:dyDescent="0.25">
      <c r="A20" t="s">
        <v>126</v>
      </c>
      <c r="B20" s="3" t="s">
        <v>181</v>
      </c>
      <c r="C20" s="4" t="s">
        <v>191</v>
      </c>
      <c r="D20" s="4" t="s">
        <v>192</v>
      </c>
      <c r="E20" s="3" t="s">
        <v>189</v>
      </c>
    </row>
    <row r="21" spans="1:5" x14ac:dyDescent="0.25">
      <c r="A21" t="s">
        <v>127</v>
      </c>
      <c r="B21" s="4" t="s">
        <v>145</v>
      </c>
      <c r="C21" s="4" t="s">
        <v>193</v>
      </c>
      <c r="D21" s="3" t="s">
        <v>187</v>
      </c>
    </row>
    <row r="22" spans="1:5" x14ac:dyDescent="0.25">
      <c r="A22" t="s">
        <v>128</v>
      </c>
      <c r="B22" s="3" t="s">
        <v>153</v>
      </c>
      <c r="C22" s="4" t="s">
        <v>169</v>
      </c>
      <c r="D22" s="3" t="s">
        <v>170</v>
      </c>
    </row>
    <row r="23" spans="1:5" x14ac:dyDescent="0.25">
      <c r="A23" t="s">
        <v>129</v>
      </c>
      <c r="B23" s="4" t="s">
        <v>194</v>
      </c>
      <c r="C23" s="4" t="s">
        <v>145</v>
      </c>
      <c r="D23" s="4" t="s">
        <v>168</v>
      </c>
    </row>
    <row r="24" spans="1:5" x14ac:dyDescent="0.25">
      <c r="A24" t="s">
        <v>130</v>
      </c>
      <c r="B24" s="3" t="s">
        <v>159</v>
      </c>
      <c r="C24" s="4" t="s">
        <v>156</v>
      </c>
      <c r="D24" s="4" t="s">
        <v>160</v>
      </c>
      <c r="E24" s="3" t="s">
        <v>177</v>
      </c>
    </row>
    <row r="25" spans="1:5" x14ac:dyDescent="0.25">
      <c r="A25" t="s">
        <v>131</v>
      </c>
      <c r="B25" s="4" t="s">
        <v>149</v>
      </c>
      <c r="C25" s="4" t="s">
        <v>191</v>
      </c>
      <c r="D25" s="4" t="s">
        <v>191</v>
      </c>
    </row>
    <row r="26" spans="1:5" x14ac:dyDescent="0.25">
      <c r="A26" t="s">
        <v>132</v>
      </c>
      <c r="B26" s="4" t="s">
        <v>145</v>
      </c>
      <c r="C26" s="3" t="s">
        <v>159</v>
      </c>
    </row>
    <row r="27" spans="1:5" x14ac:dyDescent="0.25">
      <c r="A27" t="s">
        <v>133</v>
      </c>
      <c r="B27" s="4" t="s">
        <v>195</v>
      </c>
      <c r="C27" s="4" t="s">
        <v>161</v>
      </c>
      <c r="D27" s="4" t="s">
        <v>145</v>
      </c>
    </row>
    <row r="28" spans="1:5" x14ac:dyDescent="0.25">
      <c r="A28" t="s">
        <v>134</v>
      </c>
      <c r="B28" s="3" t="s">
        <v>196</v>
      </c>
      <c r="C28" s="4" t="s">
        <v>154</v>
      </c>
      <c r="D28" s="4" t="s">
        <v>197</v>
      </c>
    </row>
    <row r="29" spans="1:5" x14ac:dyDescent="0.25">
      <c r="A29" t="s">
        <v>135</v>
      </c>
      <c r="B29" s="3" t="s">
        <v>198</v>
      </c>
      <c r="C29" s="4" t="s">
        <v>154</v>
      </c>
      <c r="D29" s="4" t="s">
        <v>160</v>
      </c>
    </row>
    <row r="30" spans="1:5" x14ac:dyDescent="0.25">
      <c r="A30" t="s">
        <v>136</v>
      </c>
      <c r="B30" s="3" t="s">
        <v>196</v>
      </c>
      <c r="C30" s="3" t="s">
        <v>170</v>
      </c>
    </row>
    <row r="31" spans="1:5" x14ac:dyDescent="0.25">
      <c r="A31" t="s">
        <v>118</v>
      </c>
      <c r="B31" s="4" t="s">
        <v>199</v>
      </c>
      <c r="C31" s="3" t="s">
        <v>170</v>
      </c>
      <c r="D31" s="3" t="s">
        <v>164</v>
      </c>
      <c r="E31" s="3" t="s">
        <v>200</v>
      </c>
    </row>
    <row r="32" spans="1:5" x14ac:dyDescent="0.25">
      <c r="A32" t="s">
        <v>137</v>
      </c>
      <c r="B32" s="3" t="s">
        <v>201</v>
      </c>
      <c r="C32" s="4" t="s">
        <v>169</v>
      </c>
      <c r="D32" s="4" t="s">
        <v>160</v>
      </c>
    </row>
    <row r="33" spans="1:6" x14ac:dyDescent="0.25">
      <c r="A33" t="s">
        <v>138</v>
      </c>
      <c r="B33" s="3" t="s">
        <v>202</v>
      </c>
      <c r="C33" s="3" t="s">
        <v>203</v>
      </c>
      <c r="D33" s="4" t="s">
        <v>195</v>
      </c>
    </row>
    <row r="34" spans="1:6" x14ac:dyDescent="0.25">
      <c r="A34" t="s">
        <v>139</v>
      </c>
      <c r="B34" s="4" t="s">
        <v>204</v>
      </c>
      <c r="C34" s="4" t="s">
        <v>205</v>
      </c>
      <c r="D34" s="4" t="s">
        <v>168</v>
      </c>
    </row>
    <row r="35" spans="1:6" x14ac:dyDescent="0.25">
      <c r="A35" t="s">
        <v>113</v>
      </c>
      <c r="B35" s="3" t="s">
        <v>206</v>
      </c>
      <c r="C35" s="3" t="s">
        <v>207</v>
      </c>
      <c r="D35" s="4" t="s">
        <v>208</v>
      </c>
      <c r="E35" s="3" t="s">
        <v>183</v>
      </c>
      <c r="F35" s="4" t="s">
        <v>209</v>
      </c>
    </row>
    <row r="36" spans="1:6" x14ac:dyDescent="0.25">
      <c r="A36" t="s">
        <v>127</v>
      </c>
      <c r="B36" s="4" t="s">
        <v>210</v>
      </c>
      <c r="C36" s="4" t="s">
        <v>211</v>
      </c>
      <c r="D36" s="3" t="s">
        <v>189</v>
      </c>
    </row>
    <row r="37" spans="1:6" x14ac:dyDescent="0.25">
      <c r="A37" t="s">
        <v>140</v>
      </c>
      <c r="B37" s="4" t="s">
        <v>212</v>
      </c>
      <c r="C37" s="3" t="s">
        <v>153</v>
      </c>
      <c r="D37" s="4" t="s">
        <v>191</v>
      </c>
      <c r="E37" s="4" t="s">
        <v>191</v>
      </c>
    </row>
    <row r="38" spans="1:6" x14ac:dyDescent="0.25">
      <c r="A38" t="s">
        <v>130</v>
      </c>
      <c r="B38" s="3" t="s">
        <v>170</v>
      </c>
      <c r="C38" s="3" t="s">
        <v>213</v>
      </c>
      <c r="D38" s="3" t="s">
        <v>214</v>
      </c>
    </row>
    <row r="39" spans="1:6" x14ac:dyDescent="0.25">
      <c r="A39" t="s">
        <v>116</v>
      </c>
      <c r="B39" s="3" t="s">
        <v>196</v>
      </c>
      <c r="C39" s="4" t="s">
        <v>215</v>
      </c>
      <c r="D39" s="4" t="s">
        <v>216</v>
      </c>
    </row>
    <row r="40" spans="1:6" x14ac:dyDescent="0.25">
      <c r="A40" t="s">
        <v>118</v>
      </c>
      <c r="B40" s="4" t="s">
        <v>191</v>
      </c>
      <c r="C40" s="4" t="s">
        <v>168</v>
      </c>
      <c r="D40" s="3" t="s">
        <v>178</v>
      </c>
    </row>
    <row r="41" spans="1:6" x14ac:dyDescent="0.25">
      <c r="A41" t="s">
        <v>117</v>
      </c>
      <c r="B41" s="3" t="s">
        <v>181</v>
      </c>
      <c r="C41" s="3" t="s">
        <v>217</v>
      </c>
      <c r="D41" s="3" t="s">
        <v>189</v>
      </c>
    </row>
    <row r="42" spans="1:6" x14ac:dyDescent="0.25">
      <c r="A42" t="s">
        <v>141</v>
      </c>
      <c r="B42" s="3" t="s">
        <v>172</v>
      </c>
      <c r="C42" s="3" t="s">
        <v>183</v>
      </c>
      <c r="D42" s="4" t="s">
        <v>218</v>
      </c>
      <c r="E42" s="3" t="s">
        <v>181</v>
      </c>
    </row>
    <row r="43" spans="1:6" x14ac:dyDescent="0.25">
      <c r="A43" t="s">
        <v>111</v>
      </c>
      <c r="B43" s="4" t="s">
        <v>160</v>
      </c>
      <c r="C43" s="4" t="s">
        <v>219</v>
      </c>
      <c r="D43" s="4" t="s">
        <v>149</v>
      </c>
    </row>
    <row r="44" spans="1:6" x14ac:dyDescent="0.25">
      <c r="A44" t="s">
        <v>113</v>
      </c>
      <c r="B44" s="4" t="s">
        <v>160</v>
      </c>
      <c r="C44" s="4" t="s">
        <v>156</v>
      </c>
      <c r="D44" s="4" t="s">
        <v>180</v>
      </c>
    </row>
    <row r="45" spans="1:6" x14ac:dyDescent="0.25">
      <c r="A45" t="s">
        <v>127</v>
      </c>
      <c r="B45" s="4" t="s">
        <v>220</v>
      </c>
      <c r="C45" s="3" t="s">
        <v>181</v>
      </c>
      <c r="D45" s="3" t="s">
        <v>221</v>
      </c>
      <c r="E45" s="3" t="s">
        <v>181</v>
      </c>
    </row>
    <row r="46" spans="1:6" x14ac:dyDescent="0.25">
      <c r="A46" t="s">
        <v>116</v>
      </c>
      <c r="B46" s="4" t="s">
        <v>195</v>
      </c>
      <c r="C46" s="4" t="s">
        <v>186</v>
      </c>
      <c r="D46" s="3" t="s">
        <v>176</v>
      </c>
    </row>
    <row r="47" spans="1:6" x14ac:dyDescent="0.25">
      <c r="A47" t="s">
        <v>112</v>
      </c>
      <c r="B47" s="3" t="s">
        <v>222</v>
      </c>
      <c r="C47" s="3" t="s">
        <v>221</v>
      </c>
      <c r="D47" s="3" t="s">
        <v>196</v>
      </c>
    </row>
    <row r="48" spans="1:6" x14ac:dyDescent="0.25">
      <c r="A48" t="s">
        <v>142</v>
      </c>
      <c r="B48" s="4" t="s">
        <v>223</v>
      </c>
      <c r="C48" s="4" t="s">
        <v>185</v>
      </c>
      <c r="D48" s="4" t="s">
        <v>180</v>
      </c>
    </row>
    <row r="49" spans="1:5" x14ac:dyDescent="0.25">
      <c r="A49" t="s">
        <v>143</v>
      </c>
      <c r="B49" s="3" t="s">
        <v>224</v>
      </c>
      <c r="C49" s="3" t="s">
        <v>196</v>
      </c>
      <c r="D49" s="4" t="s">
        <v>225</v>
      </c>
      <c r="E49" s="4" t="s">
        <v>225</v>
      </c>
    </row>
    <row r="50" spans="1:5" x14ac:dyDescent="0.25">
      <c r="A50" t="s">
        <v>117</v>
      </c>
      <c r="B50" s="3" t="s">
        <v>226</v>
      </c>
      <c r="C50" s="4" t="s">
        <v>227</v>
      </c>
      <c r="D50" s="4" t="s">
        <v>223</v>
      </c>
    </row>
    <row r="51" spans="1:5" x14ac:dyDescent="0.25">
      <c r="A51" t="s">
        <v>144</v>
      </c>
      <c r="B51" s="4" t="s">
        <v>154</v>
      </c>
      <c r="C51" s="3" t="s">
        <v>228</v>
      </c>
      <c r="D51" s="4" t="s">
        <v>168</v>
      </c>
    </row>
    <row r="52" spans="1:5" x14ac:dyDescent="0.25">
      <c r="A52" t="s">
        <v>130</v>
      </c>
      <c r="B52" s="4" t="s">
        <v>225</v>
      </c>
      <c r="C52" s="4" t="s">
        <v>168</v>
      </c>
      <c r="D52" s="3" t="s">
        <v>229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20" zoomScale="90" zoomScaleNormal="90" workbookViewId="0">
      <selection activeCell="G35" sqref="G35"/>
    </sheetView>
  </sheetViews>
  <sheetFormatPr defaultRowHeight="15" x14ac:dyDescent="0.25"/>
  <cols>
    <col min="1" max="1" width="27.125" customWidth="1"/>
    <col min="22" max="22" width="8.875" customWidth="1"/>
  </cols>
  <sheetData>
    <row r="1" spans="1:23" x14ac:dyDescent="0.25">
      <c r="A1" s="24" t="s">
        <v>21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231</v>
      </c>
      <c r="W1" s="25" t="s">
        <v>20</v>
      </c>
    </row>
    <row r="2" spans="1:23" x14ac:dyDescent="0.25">
      <c r="A2" t="s">
        <v>22</v>
      </c>
      <c r="B2">
        <v>157</v>
      </c>
      <c r="C2">
        <v>637</v>
      </c>
      <c r="D2">
        <v>174</v>
      </c>
      <c r="E2">
        <v>100</v>
      </c>
      <c r="F2">
        <v>51</v>
      </c>
      <c r="G2">
        <v>3</v>
      </c>
      <c r="H2">
        <v>11</v>
      </c>
      <c r="I2">
        <v>54</v>
      </c>
      <c r="J2">
        <v>4</v>
      </c>
      <c r="K2">
        <v>8</v>
      </c>
      <c r="L2">
        <v>107</v>
      </c>
      <c r="M2">
        <v>81</v>
      </c>
      <c r="N2">
        <v>5</v>
      </c>
      <c r="O2">
        <v>1</v>
      </c>
      <c r="P2" s="11">
        <f>(D2+M2+N2)/(C2+M2+N2+O2)</f>
        <v>0.35911602209944754</v>
      </c>
      <c r="Q2" s="11">
        <f t="shared" ref="Q2:Q32" si="0">T2/C2</f>
        <v>0.41444270015698587</v>
      </c>
      <c r="R2" s="11">
        <f>P2+Q2</f>
        <v>0.77355872225643341</v>
      </c>
      <c r="S2" s="11">
        <f>D2/C2</f>
        <v>0.27315541601255888</v>
      </c>
      <c r="T2">
        <f t="shared" ref="T2:T31" si="1">(D2-F2-G2-H2)+(2*F2)+(3*G2)+(4*H2)</f>
        <v>264</v>
      </c>
      <c r="U2">
        <v>5</v>
      </c>
      <c r="V2">
        <v>1</v>
      </c>
      <c r="W2">
        <v>12</v>
      </c>
    </row>
    <row r="3" spans="1:23" x14ac:dyDescent="0.25">
      <c r="A3" t="s">
        <v>23</v>
      </c>
      <c r="B3">
        <v>145</v>
      </c>
      <c r="C3">
        <v>593</v>
      </c>
      <c r="D3">
        <v>160</v>
      </c>
      <c r="E3">
        <v>67</v>
      </c>
      <c r="F3">
        <v>32</v>
      </c>
      <c r="G3">
        <v>4</v>
      </c>
      <c r="H3">
        <v>16</v>
      </c>
      <c r="I3">
        <v>63</v>
      </c>
      <c r="J3">
        <v>1</v>
      </c>
      <c r="K3">
        <v>5</v>
      </c>
      <c r="L3">
        <v>106</v>
      </c>
      <c r="M3">
        <v>43</v>
      </c>
      <c r="N3">
        <v>0</v>
      </c>
      <c r="O3">
        <v>1</v>
      </c>
      <c r="P3" s="11">
        <f t="shared" ref="P3:P32" si="2">(D3+M3+N3)/(C3+M3+N3+O3)</f>
        <v>0.31868131868131866</v>
      </c>
      <c r="Q3" s="11">
        <f t="shared" si="0"/>
        <v>0.41821247892074198</v>
      </c>
      <c r="R3" s="11">
        <f t="shared" ref="R3:R32" si="3">P3+Q3</f>
        <v>0.73689379760206064</v>
      </c>
      <c r="S3" s="11">
        <f t="shared" ref="S3:S32" si="4">D3/C3</f>
        <v>0.26981450252951095</v>
      </c>
      <c r="T3">
        <f t="shared" si="1"/>
        <v>248</v>
      </c>
      <c r="U3">
        <v>12</v>
      </c>
      <c r="V3">
        <v>2</v>
      </c>
      <c r="W3">
        <v>9</v>
      </c>
    </row>
    <row r="4" spans="1:23" x14ac:dyDescent="0.25">
      <c r="A4" t="s">
        <v>24</v>
      </c>
      <c r="B4">
        <v>140</v>
      </c>
      <c r="C4">
        <v>488</v>
      </c>
      <c r="D4">
        <v>128</v>
      </c>
      <c r="E4">
        <v>82</v>
      </c>
      <c r="F4">
        <v>22</v>
      </c>
      <c r="G4">
        <v>1</v>
      </c>
      <c r="H4">
        <v>19</v>
      </c>
      <c r="I4">
        <v>70</v>
      </c>
      <c r="J4">
        <v>4</v>
      </c>
      <c r="K4">
        <v>6</v>
      </c>
      <c r="L4">
        <v>93</v>
      </c>
      <c r="M4">
        <v>83</v>
      </c>
      <c r="N4">
        <v>9</v>
      </c>
      <c r="O4">
        <v>3</v>
      </c>
      <c r="P4" s="11">
        <f t="shared" si="2"/>
        <v>0.37735849056603776</v>
      </c>
      <c r="Q4" s="11">
        <f t="shared" si="0"/>
        <v>0.42827868852459017</v>
      </c>
      <c r="R4" s="11">
        <f t="shared" si="3"/>
        <v>0.80563717909062793</v>
      </c>
      <c r="S4" s="11">
        <f t="shared" si="4"/>
        <v>0.26229508196721313</v>
      </c>
      <c r="T4">
        <f t="shared" si="1"/>
        <v>209</v>
      </c>
      <c r="U4">
        <v>29</v>
      </c>
      <c r="V4">
        <v>4</v>
      </c>
      <c r="W4">
        <v>8</v>
      </c>
    </row>
    <row r="5" spans="1:23" x14ac:dyDescent="0.25">
      <c r="A5" t="s">
        <v>25</v>
      </c>
      <c r="B5">
        <v>134</v>
      </c>
      <c r="C5">
        <v>505</v>
      </c>
      <c r="D5">
        <v>141</v>
      </c>
      <c r="E5">
        <v>70</v>
      </c>
      <c r="F5">
        <v>24</v>
      </c>
      <c r="G5">
        <v>1</v>
      </c>
      <c r="H5">
        <v>10</v>
      </c>
      <c r="I5">
        <v>64</v>
      </c>
      <c r="J5">
        <v>6</v>
      </c>
      <c r="K5">
        <v>4</v>
      </c>
      <c r="L5">
        <v>110</v>
      </c>
      <c r="M5">
        <v>51</v>
      </c>
      <c r="N5">
        <v>13</v>
      </c>
      <c r="O5">
        <v>4</v>
      </c>
      <c r="P5" s="11">
        <f t="shared" si="2"/>
        <v>0.35776614310645727</v>
      </c>
      <c r="Q5" s="11">
        <f t="shared" si="0"/>
        <v>0.39009900990099011</v>
      </c>
      <c r="R5" s="11">
        <f t="shared" si="3"/>
        <v>0.74786515300744738</v>
      </c>
      <c r="S5" s="11">
        <f t="shared" si="4"/>
        <v>0.27920792079207923</v>
      </c>
      <c r="T5">
        <f t="shared" si="1"/>
        <v>197</v>
      </c>
      <c r="U5">
        <v>19</v>
      </c>
      <c r="V5">
        <v>0</v>
      </c>
      <c r="W5">
        <v>15</v>
      </c>
    </row>
    <row r="6" spans="1:23" x14ac:dyDescent="0.25">
      <c r="A6" t="s">
        <v>26</v>
      </c>
      <c r="B6">
        <v>136</v>
      </c>
      <c r="C6">
        <v>511</v>
      </c>
      <c r="D6">
        <v>152</v>
      </c>
      <c r="E6">
        <v>47</v>
      </c>
      <c r="F6">
        <v>38</v>
      </c>
      <c r="G6">
        <v>0</v>
      </c>
      <c r="H6">
        <v>18</v>
      </c>
      <c r="I6">
        <v>83</v>
      </c>
      <c r="J6">
        <v>0</v>
      </c>
      <c r="K6">
        <v>0</v>
      </c>
      <c r="L6">
        <v>64</v>
      </c>
      <c r="M6">
        <v>50</v>
      </c>
      <c r="N6">
        <v>3</v>
      </c>
      <c r="O6">
        <v>6</v>
      </c>
      <c r="P6" s="11">
        <f t="shared" si="2"/>
        <v>0.35964912280701755</v>
      </c>
      <c r="Q6" s="11">
        <f t="shared" si="0"/>
        <v>0.47749510763209391</v>
      </c>
      <c r="R6" s="11">
        <f t="shared" si="3"/>
        <v>0.83714423043911146</v>
      </c>
      <c r="S6" s="11">
        <f t="shared" si="4"/>
        <v>0.29745596868884538</v>
      </c>
      <c r="T6">
        <f t="shared" si="1"/>
        <v>244</v>
      </c>
      <c r="U6">
        <v>19</v>
      </c>
      <c r="V6">
        <v>2</v>
      </c>
      <c r="W6">
        <v>9</v>
      </c>
    </row>
    <row r="7" spans="1:23" x14ac:dyDescent="0.25">
      <c r="A7" t="s">
        <v>27</v>
      </c>
      <c r="B7">
        <v>103</v>
      </c>
      <c r="C7">
        <v>328</v>
      </c>
      <c r="D7">
        <v>71</v>
      </c>
      <c r="E7">
        <v>30</v>
      </c>
      <c r="F7">
        <v>18</v>
      </c>
      <c r="G7">
        <v>4</v>
      </c>
      <c r="H7">
        <v>8</v>
      </c>
      <c r="I7">
        <v>44</v>
      </c>
      <c r="J7">
        <v>0</v>
      </c>
      <c r="K7">
        <v>0</v>
      </c>
      <c r="L7">
        <v>70</v>
      </c>
      <c r="M7">
        <v>31</v>
      </c>
      <c r="N7">
        <v>13</v>
      </c>
      <c r="O7">
        <v>2</v>
      </c>
      <c r="P7" s="11">
        <f t="shared" si="2"/>
        <v>0.30748663101604279</v>
      </c>
      <c r="Q7" s="11">
        <f t="shared" si="0"/>
        <v>0.36890243902439024</v>
      </c>
      <c r="R7" s="11">
        <f t="shared" si="3"/>
        <v>0.67638907004043303</v>
      </c>
      <c r="S7" s="11">
        <f t="shared" si="4"/>
        <v>0.21646341463414634</v>
      </c>
      <c r="T7">
        <f t="shared" si="1"/>
        <v>121</v>
      </c>
      <c r="U7">
        <v>20</v>
      </c>
      <c r="V7">
        <v>0</v>
      </c>
      <c r="W7">
        <v>9</v>
      </c>
    </row>
    <row r="8" spans="1:23" x14ac:dyDescent="0.25">
      <c r="A8" t="s">
        <v>28</v>
      </c>
      <c r="B8">
        <v>154</v>
      </c>
      <c r="C8">
        <v>546</v>
      </c>
      <c r="D8">
        <v>125</v>
      </c>
      <c r="E8">
        <v>48</v>
      </c>
      <c r="F8">
        <v>23</v>
      </c>
      <c r="G8">
        <v>1</v>
      </c>
      <c r="H8">
        <v>10</v>
      </c>
      <c r="I8">
        <v>40</v>
      </c>
      <c r="J8">
        <v>5</v>
      </c>
      <c r="K8">
        <v>10</v>
      </c>
      <c r="L8">
        <v>118</v>
      </c>
      <c r="M8">
        <v>57</v>
      </c>
      <c r="N8">
        <v>13</v>
      </c>
      <c r="O8">
        <v>9</v>
      </c>
      <c r="P8" s="11">
        <f t="shared" si="2"/>
        <v>0.312</v>
      </c>
      <c r="Q8" s="11">
        <f t="shared" si="0"/>
        <v>0.32967032967032966</v>
      </c>
      <c r="R8" s="11">
        <f t="shared" si="3"/>
        <v>0.64167032967032966</v>
      </c>
      <c r="S8" s="11">
        <f t="shared" si="4"/>
        <v>0.22893772893772893</v>
      </c>
      <c r="T8">
        <f t="shared" si="1"/>
        <v>180</v>
      </c>
      <c r="U8">
        <v>12</v>
      </c>
      <c r="V8">
        <v>2</v>
      </c>
      <c r="W8">
        <v>5</v>
      </c>
    </row>
    <row r="9" spans="1:23" x14ac:dyDescent="0.25">
      <c r="A9" t="s">
        <v>29</v>
      </c>
      <c r="B9">
        <v>143</v>
      </c>
      <c r="C9">
        <v>494</v>
      </c>
      <c r="D9">
        <v>74</v>
      </c>
      <c r="E9">
        <v>26</v>
      </c>
      <c r="F9">
        <v>21</v>
      </c>
      <c r="G9">
        <v>0</v>
      </c>
      <c r="H9">
        <v>0</v>
      </c>
      <c r="I9">
        <v>25</v>
      </c>
      <c r="J9">
        <v>3</v>
      </c>
      <c r="K9">
        <v>1</v>
      </c>
      <c r="L9">
        <v>121</v>
      </c>
      <c r="M9">
        <v>29</v>
      </c>
      <c r="N9">
        <v>0</v>
      </c>
      <c r="O9">
        <v>13</v>
      </c>
      <c r="P9" s="11">
        <f t="shared" si="2"/>
        <v>0.19216417910447761</v>
      </c>
      <c r="Q9" s="11">
        <f t="shared" si="0"/>
        <v>0.19230769230769232</v>
      </c>
      <c r="R9" s="11">
        <f t="shared" si="3"/>
        <v>0.38447187141216993</v>
      </c>
      <c r="S9" s="11">
        <f t="shared" si="4"/>
        <v>0.14979757085020243</v>
      </c>
      <c r="T9">
        <f t="shared" si="1"/>
        <v>95</v>
      </c>
      <c r="U9">
        <v>12</v>
      </c>
      <c r="V9">
        <v>1</v>
      </c>
      <c r="W9">
        <v>5</v>
      </c>
    </row>
    <row r="10" spans="1:23" x14ac:dyDescent="0.25">
      <c r="A10" t="s">
        <v>30</v>
      </c>
      <c r="B10">
        <v>99</v>
      </c>
      <c r="C10">
        <v>216</v>
      </c>
      <c r="D10">
        <v>54</v>
      </c>
      <c r="E10">
        <v>38</v>
      </c>
      <c r="F10">
        <v>3</v>
      </c>
      <c r="G10">
        <v>3</v>
      </c>
      <c r="H10">
        <v>0</v>
      </c>
      <c r="I10">
        <v>10</v>
      </c>
      <c r="J10">
        <v>19</v>
      </c>
      <c r="K10">
        <v>3</v>
      </c>
      <c r="L10">
        <v>31</v>
      </c>
      <c r="M10">
        <v>45</v>
      </c>
      <c r="N10">
        <v>0</v>
      </c>
      <c r="O10">
        <v>5</v>
      </c>
      <c r="P10" s="11">
        <f t="shared" si="2"/>
        <v>0.37218045112781956</v>
      </c>
      <c r="Q10" s="11">
        <f t="shared" si="0"/>
        <v>0.29166666666666669</v>
      </c>
      <c r="R10" s="11">
        <f t="shared" si="3"/>
        <v>0.66384711779448624</v>
      </c>
      <c r="S10" s="11">
        <f t="shared" si="4"/>
        <v>0.25</v>
      </c>
      <c r="T10">
        <f t="shared" si="1"/>
        <v>63</v>
      </c>
      <c r="U10">
        <v>4</v>
      </c>
      <c r="V10">
        <v>5</v>
      </c>
      <c r="W10">
        <v>7</v>
      </c>
    </row>
    <row r="11" spans="1:23" x14ac:dyDescent="0.25">
      <c r="A11" t="s">
        <v>31</v>
      </c>
      <c r="B11">
        <v>106</v>
      </c>
      <c r="C11">
        <v>243</v>
      </c>
      <c r="D11">
        <v>65</v>
      </c>
      <c r="E11">
        <v>20</v>
      </c>
      <c r="F11">
        <v>16</v>
      </c>
      <c r="G11">
        <v>0</v>
      </c>
      <c r="H11">
        <v>13</v>
      </c>
      <c r="I11">
        <v>32</v>
      </c>
      <c r="J11">
        <v>1</v>
      </c>
      <c r="K11">
        <v>1</v>
      </c>
      <c r="L11">
        <v>65</v>
      </c>
      <c r="M11">
        <v>25</v>
      </c>
      <c r="N11">
        <v>0</v>
      </c>
      <c r="O11">
        <v>1</v>
      </c>
      <c r="P11" s="11">
        <f t="shared" si="2"/>
        <v>0.33457249070631973</v>
      </c>
      <c r="Q11" s="11">
        <f t="shared" si="0"/>
        <v>0.49382716049382713</v>
      </c>
      <c r="R11" s="11">
        <f t="shared" si="3"/>
        <v>0.8283996512001468</v>
      </c>
      <c r="S11" s="11">
        <f t="shared" si="4"/>
        <v>0.26748971193415638</v>
      </c>
      <c r="T11">
        <f t="shared" si="1"/>
        <v>120</v>
      </c>
      <c r="U11">
        <v>8</v>
      </c>
      <c r="V11">
        <v>2</v>
      </c>
      <c r="W11">
        <v>8</v>
      </c>
    </row>
    <row r="12" spans="1:23" x14ac:dyDescent="0.25">
      <c r="A12" t="s">
        <v>32</v>
      </c>
      <c r="B12">
        <v>51</v>
      </c>
      <c r="C12">
        <v>138</v>
      </c>
      <c r="D12">
        <v>28</v>
      </c>
      <c r="E12">
        <v>10</v>
      </c>
      <c r="F12">
        <v>7</v>
      </c>
      <c r="G12">
        <v>1</v>
      </c>
      <c r="H12">
        <v>1</v>
      </c>
      <c r="I12">
        <v>11</v>
      </c>
      <c r="J12">
        <v>0</v>
      </c>
      <c r="K12">
        <v>0</v>
      </c>
      <c r="L12">
        <v>27</v>
      </c>
      <c r="M12">
        <v>4</v>
      </c>
      <c r="N12">
        <v>0</v>
      </c>
      <c r="O12">
        <v>0</v>
      </c>
      <c r="P12" s="11">
        <f t="shared" si="2"/>
        <v>0.22535211267605634</v>
      </c>
      <c r="Q12" s="11">
        <f t="shared" si="0"/>
        <v>0.28985507246376813</v>
      </c>
      <c r="R12" s="11">
        <f t="shared" si="3"/>
        <v>0.51520718513982444</v>
      </c>
      <c r="S12" s="11">
        <f t="shared" si="4"/>
        <v>0.20289855072463769</v>
      </c>
      <c r="T12">
        <f t="shared" si="1"/>
        <v>40</v>
      </c>
      <c r="U12">
        <v>6</v>
      </c>
      <c r="V12">
        <v>0</v>
      </c>
      <c r="W12">
        <v>6</v>
      </c>
    </row>
    <row r="13" spans="1:23" x14ac:dyDescent="0.25">
      <c r="A13" t="s">
        <v>33</v>
      </c>
      <c r="B13">
        <v>123</v>
      </c>
      <c r="C13">
        <v>367</v>
      </c>
      <c r="D13">
        <v>82</v>
      </c>
      <c r="E13">
        <v>35</v>
      </c>
      <c r="F13">
        <v>25</v>
      </c>
      <c r="G13">
        <v>1</v>
      </c>
      <c r="H13">
        <v>5</v>
      </c>
      <c r="I13">
        <v>43</v>
      </c>
      <c r="J13">
        <v>8</v>
      </c>
      <c r="K13">
        <v>1</v>
      </c>
      <c r="L13">
        <v>61</v>
      </c>
      <c r="M13">
        <v>25</v>
      </c>
      <c r="N13">
        <v>1</v>
      </c>
      <c r="O13">
        <v>9</v>
      </c>
      <c r="P13" s="11">
        <f t="shared" si="2"/>
        <v>0.26865671641791045</v>
      </c>
      <c r="Q13" s="11">
        <f t="shared" si="0"/>
        <v>0.33787465940054495</v>
      </c>
      <c r="R13" s="11">
        <f t="shared" si="3"/>
        <v>0.6065313758184554</v>
      </c>
      <c r="S13" s="11">
        <f t="shared" si="4"/>
        <v>0.22343324250681199</v>
      </c>
      <c r="T13">
        <f t="shared" si="1"/>
        <v>124</v>
      </c>
      <c r="U13">
        <v>8</v>
      </c>
      <c r="V13">
        <v>0</v>
      </c>
      <c r="W13">
        <v>5</v>
      </c>
    </row>
    <row r="14" spans="1:23" x14ac:dyDescent="0.25">
      <c r="A14" t="s">
        <v>34</v>
      </c>
      <c r="B14">
        <v>40</v>
      </c>
      <c r="C14">
        <v>44</v>
      </c>
      <c r="D14">
        <v>6</v>
      </c>
      <c r="E14">
        <v>4</v>
      </c>
      <c r="F14">
        <v>0</v>
      </c>
      <c r="G14">
        <v>0</v>
      </c>
      <c r="H14">
        <v>1</v>
      </c>
      <c r="I14">
        <v>3</v>
      </c>
      <c r="J14">
        <v>0</v>
      </c>
      <c r="K14">
        <v>0</v>
      </c>
      <c r="L14">
        <v>17</v>
      </c>
      <c r="M14">
        <v>5</v>
      </c>
      <c r="N14">
        <v>1</v>
      </c>
      <c r="O14">
        <v>1</v>
      </c>
      <c r="P14" s="11">
        <f t="shared" si="2"/>
        <v>0.23529411764705882</v>
      </c>
      <c r="Q14" s="11">
        <f t="shared" si="0"/>
        <v>0.20454545454545456</v>
      </c>
      <c r="R14" s="11">
        <f t="shared" si="3"/>
        <v>0.43983957219251335</v>
      </c>
      <c r="S14" s="11">
        <f t="shared" si="4"/>
        <v>0.13636363636363635</v>
      </c>
      <c r="T14">
        <f t="shared" si="1"/>
        <v>9</v>
      </c>
      <c r="U14">
        <v>0</v>
      </c>
      <c r="V14">
        <v>0</v>
      </c>
      <c r="W14">
        <v>2</v>
      </c>
    </row>
    <row r="15" spans="1:23" x14ac:dyDescent="0.25">
      <c r="A15" t="s">
        <v>35</v>
      </c>
      <c r="B15">
        <v>31</v>
      </c>
      <c r="C15">
        <v>34</v>
      </c>
      <c r="D15">
        <v>5</v>
      </c>
      <c r="E15">
        <v>2</v>
      </c>
      <c r="F15">
        <v>1</v>
      </c>
      <c r="G15">
        <v>0</v>
      </c>
      <c r="H15">
        <v>0</v>
      </c>
      <c r="I15">
        <v>0</v>
      </c>
      <c r="J15">
        <v>3</v>
      </c>
      <c r="K15">
        <v>0</v>
      </c>
      <c r="L15">
        <v>9</v>
      </c>
      <c r="M15">
        <v>4</v>
      </c>
      <c r="N15">
        <v>0</v>
      </c>
      <c r="O15">
        <v>1</v>
      </c>
      <c r="P15" s="11">
        <f t="shared" si="2"/>
        <v>0.23076923076923078</v>
      </c>
      <c r="Q15" s="11">
        <f t="shared" si="0"/>
        <v>0.17647058823529413</v>
      </c>
      <c r="R15" s="11">
        <f t="shared" si="3"/>
        <v>0.40723981900452488</v>
      </c>
      <c r="S15" s="11">
        <f t="shared" si="4"/>
        <v>0.14705882352941177</v>
      </c>
      <c r="T15">
        <f t="shared" si="1"/>
        <v>6</v>
      </c>
      <c r="U15">
        <v>0</v>
      </c>
      <c r="V15">
        <v>0</v>
      </c>
      <c r="W15">
        <v>2</v>
      </c>
    </row>
    <row r="16" spans="1:23" x14ac:dyDescent="0.25">
      <c r="A16" t="s">
        <v>36</v>
      </c>
      <c r="B16">
        <v>34</v>
      </c>
      <c r="C16">
        <v>66</v>
      </c>
      <c r="D16">
        <v>8</v>
      </c>
      <c r="E16">
        <v>3</v>
      </c>
      <c r="F16">
        <v>3</v>
      </c>
      <c r="G16">
        <v>0</v>
      </c>
      <c r="H16">
        <v>0</v>
      </c>
      <c r="I16">
        <v>1</v>
      </c>
      <c r="J16">
        <v>0</v>
      </c>
      <c r="K16">
        <v>0</v>
      </c>
      <c r="L16">
        <v>24</v>
      </c>
      <c r="M16">
        <v>3</v>
      </c>
      <c r="N16">
        <v>0</v>
      </c>
      <c r="O16">
        <v>6</v>
      </c>
      <c r="P16" s="11">
        <f t="shared" si="2"/>
        <v>0.14666666666666667</v>
      </c>
      <c r="Q16" s="11">
        <f t="shared" si="0"/>
        <v>0.16666666666666666</v>
      </c>
      <c r="R16" s="11">
        <f t="shared" si="3"/>
        <v>0.31333333333333335</v>
      </c>
      <c r="S16" s="11">
        <f t="shared" si="4"/>
        <v>0.12121212121212122</v>
      </c>
      <c r="T16">
        <f t="shared" si="1"/>
        <v>11</v>
      </c>
      <c r="U16">
        <v>1</v>
      </c>
      <c r="V16">
        <v>0</v>
      </c>
      <c r="W16">
        <v>2</v>
      </c>
    </row>
    <row r="17" spans="1:23" x14ac:dyDescent="0.25">
      <c r="A17" t="s">
        <v>37</v>
      </c>
      <c r="B17">
        <v>33</v>
      </c>
      <c r="C17">
        <v>53</v>
      </c>
      <c r="D17">
        <v>4</v>
      </c>
      <c r="E17">
        <v>2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19</v>
      </c>
      <c r="M17">
        <v>6</v>
      </c>
      <c r="N17">
        <v>0</v>
      </c>
      <c r="O17">
        <v>4</v>
      </c>
      <c r="P17" s="11">
        <f t="shared" si="2"/>
        <v>0.15873015873015872</v>
      </c>
      <c r="Q17" s="11">
        <f t="shared" si="0"/>
        <v>7.5471698113207544E-2</v>
      </c>
      <c r="R17" s="11">
        <f t="shared" si="3"/>
        <v>0.23420185684336625</v>
      </c>
      <c r="S17" s="11">
        <f t="shared" si="4"/>
        <v>7.5471698113207544E-2</v>
      </c>
      <c r="T17">
        <f t="shared" si="1"/>
        <v>4</v>
      </c>
      <c r="U17">
        <v>0</v>
      </c>
      <c r="V17">
        <v>2</v>
      </c>
      <c r="W17">
        <v>2</v>
      </c>
    </row>
    <row r="18" spans="1:23" x14ac:dyDescent="0.25">
      <c r="A18" t="s">
        <v>38</v>
      </c>
      <c r="B18">
        <v>31</v>
      </c>
      <c r="C18">
        <v>63</v>
      </c>
      <c r="D18">
        <v>4</v>
      </c>
      <c r="E18">
        <v>1</v>
      </c>
      <c r="F18">
        <v>1</v>
      </c>
      <c r="G18">
        <v>0</v>
      </c>
      <c r="H18">
        <v>0</v>
      </c>
      <c r="I18">
        <v>1</v>
      </c>
      <c r="J18">
        <v>1</v>
      </c>
      <c r="K18">
        <v>0</v>
      </c>
      <c r="L18">
        <v>20</v>
      </c>
      <c r="M18">
        <v>4</v>
      </c>
      <c r="N18">
        <v>0</v>
      </c>
      <c r="O18">
        <v>2</v>
      </c>
      <c r="P18" s="11">
        <f t="shared" si="2"/>
        <v>0.11594202898550725</v>
      </c>
      <c r="Q18" s="11">
        <f t="shared" si="0"/>
        <v>7.9365079365079361E-2</v>
      </c>
      <c r="R18" s="11">
        <f t="shared" si="3"/>
        <v>0.19530710835058662</v>
      </c>
      <c r="S18" s="11">
        <f t="shared" si="4"/>
        <v>6.3492063492063489E-2</v>
      </c>
      <c r="T18">
        <f t="shared" si="1"/>
        <v>5</v>
      </c>
      <c r="U18">
        <v>4</v>
      </c>
      <c r="V18">
        <v>0</v>
      </c>
      <c r="W18">
        <v>1</v>
      </c>
    </row>
    <row r="19" spans="1:23" x14ac:dyDescent="0.25">
      <c r="A19" t="s">
        <v>39</v>
      </c>
      <c r="B19">
        <v>21</v>
      </c>
      <c r="C19">
        <v>28</v>
      </c>
      <c r="D19">
        <v>3</v>
      </c>
      <c r="E19">
        <v>5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>
        <v>9</v>
      </c>
      <c r="M19">
        <v>9</v>
      </c>
      <c r="N19">
        <v>0</v>
      </c>
      <c r="O19">
        <v>2</v>
      </c>
      <c r="P19" s="11">
        <f t="shared" si="2"/>
        <v>0.30769230769230771</v>
      </c>
      <c r="Q19" s="11">
        <f t="shared" si="0"/>
        <v>0.14285714285714285</v>
      </c>
      <c r="R19" s="11">
        <f t="shared" si="3"/>
        <v>0.45054945054945056</v>
      </c>
      <c r="S19" s="11">
        <f t="shared" si="4"/>
        <v>0.10714285714285714</v>
      </c>
      <c r="T19">
        <f t="shared" si="1"/>
        <v>4</v>
      </c>
      <c r="U19">
        <v>0</v>
      </c>
      <c r="V19">
        <v>0</v>
      </c>
      <c r="W19">
        <v>2</v>
      </c>
    </row>
    <row r="20" spans="1:23" x14ac:dyDescent="0.25">
      <c r="A20" t="s">
        <v>40</v>
      </c>
      <c r="B20">
        <v>16</v>
      </c>
      <c r="C20">
        <v>33</v>
      </c>
      <c r="D20">
        <v>5</v>
      </c>
      <c r="E20">
        <v>1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8</v>
      </c>
      <c r="M20">
        <v>0</v>
      </c>
      <c r="N20">
        <v>1</v>
      </c>
      <c r="O20">
        <v>0</v>
      </c>
      <c r="P20" s="11">
        <f t="shared" si="2"/>
        <v>0.17647058823529413</v>
      </c>
      <c r="Q20" s="11">
        <f t="shared" si="0"/>
        <v>0.15151515151515152</v>
      </c>
      <c r="R20" s="11">
        <f t="shared" si="3"/>
        <v>0.32798573975044565</v>
      </c>
      <c r="S20" s="11">
        <f t="shared" si="4"/>
        <v>0.15151515151515152</v>
      </c>
      <c r="T20">
        <f t="shared" si="1"/>
        <v>5</v>
      </c>
      <c r="U20">
        <v>1</v>
      </c>
      <c r="V20">
        <v>0</v>
      </c>
      <c r="W20">
        <v>1</v>
      </c>
    </row>
    <row r="21" spans="1:23" x14ac:dyDescent="0.25">
      <c r="A21" t="s">
        <v>41</v>
      </c>
      <c r="B21">
        <v>30</v>
      </c>
      <c r="C21">
        <v>30</v>
      </c>
      <c r="D21">
        <v>4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13</v>
      </c>
      <c r="M21">
        <v>0</v>
      </c>
      <c r="N21">
        <v>1</v>
      </c>
      <c r="O21">
        <v>1</v>
      </c>
      <c r="P21" s="11">
        <f t="shared" si="2"/>
        <v>0.15625</v>
      </c>
      <c r="Q21" s="11">
        <f t="shared" si="0"/>
        <v>0.13333333333333333</v>
      </c>
      <c r="R21" s="11">
        <f t="shared" si="3"/>
        <v>0.2895833333333333</v>
      </c>
      <c r="S21" s="11">
        <f t="shared" si="4"/>
        <v>0.13333333333333333</v>
      </c>
      <c r="T21">
        <f t="shared" si="1"/>
        <v>4</v>
      </c>
      <c r="U21">
        <v>0</v>
      </c>
      <c r="V21">
        <v>0</v>
      </c>
      <c r="W21">
        <v>1</v>
      </c>
    </row>
    <row r="22" spans="1:23" x14ac:dyDescent="0.25">
      <c r="A22" t="s">
        <v>48</v>
      </c>
      <c r="B22">
        <v>9</v>
      </c>
      <c r="C22">
        <v>17</v>
      </c>
      <c r="D22">
        <v>1</v>
      </c>
      <c r="E22">
        <v>1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7</v>
      </c>
      <c r="M22">
        <v>0</v>
      </c>
      <c r="N22">
        <v>1</v>
      </c>
      <c r="O22">
        <v>2</v>
      </c>
      <c r="P22" s="11">
        <f t="shared" si="2"/>
        <v>0.1</v>
      </c>
      <c r="Q22" s="11">
        <f t="shared" si="0"/>
        <v>5.8823529411764705E-2</v>
      </c>
      <c r="R22" s="11">
        <f t="shared" si="3"/>
        <v>0.1588235294117647</v>
      </c>
      <c r="S22" s="11">
        <f t="shared" si="4"/>
        <v>5.8823529411764705E-2</v>
      </c>
      <c r="T22">
        <f t="shared" si="1"/>
        <v>1</v>
      </c>
      <c r="U22">
        <v>1</v>
      </c>
      <c r="V22">
        <v>0</v>
      </c>
      <c r="W22">
        <v>1</v>
      </c>
    </row>
    <row r="23" spans="1:23" x14ac:dyDescent="0.25">
      <c r="A23" t="s">
        <v>42</v>
      </c>
      <c r="B23">
        <v>45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s="11" t="e">
        <f t="shared" si="2"/>
        <v>#DIV/0!</v>
      </c>
      <c r="Q23" s="11" t="e">
        <f t="shared" si="0"/>
        <v>#DIV/0!</v>
      </c>
      <c r="R23" s="11" t="e">
        <f t="shared" si="3"/>
        <v>#DIV/0!</v>
      </c>
      <c r="S23" s="11" t="e">
        <f t="shared" si="4"/>
        <v>#DIV/0!</v>
      </c>
      <c r="T23">
        <f t="shared" si="1"/>
        <v>0</v>
      </c>
      <c r="U23">
        <v>0</v>
      </c>
      <c r="V23">
        <v>0</v>
      </c>
      <c r="W23">
        <v>0</v>
      </c>
    </row>
    <row r="24" spans="1:23" x14ac:dyDescent="0.25">
      <c r="A24" t="s">
        <v>43</v>
      </c>
      <c r="B24">
        <v>47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1" t="e">
        <f t="shared" si="2"/>
        <v>#DIV/0!</v>
      </c>
      <c r="Q24" s="11" t="e">
        <f t="shared" si="0"/>
        <v>#DIV/0!</v>
      </c>
      <c r="R24" s="11" t="e">
        <f t="shared" si="3"/>
        <v>#DIV/0!</v>
      </c>
      <c r="S24" s="11" t="e">
        <f t="shared" si="4"/>
        <v>#DIV/0!</v>
      </c>
      <c r="T24">
        <f t="shared" si="1"/>
        <v>0</v>
      </c>
      <c r="U24">
        <v>0</v>
      </c>
      <c r="V24">
        <v>0</v>
      </c>
      <c r="W24">
        <v>0</v>
      </c>
    </row>
    <row r="25" spans="1:23" x14ac:dyDescent="0.25">
      <c r="A25" t="s">
        <v>44</v>
      </c>
      <c r="B25">
        <v>53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s="11" t="e">
        <f t="shared" si="2"/>
        <v>#DIV/0!</v>
      </c>
      <c r="Q25" s="11" t="e">
        <f t="shared" si="0"/>
        <v>#DIV/0!</v>
      </c>
      <c r="R25" s="11" t="e">
        <f t="shared" si="3"/>
        <v>#DIV/0!</v>
      </c>
      <c r="S25" s="11" t="e">
        <f t="shared" si="4"/>
        <v>#DIV/0!</v>
      </c>
      <c r="T25">
        <f t="shared" si="1"/>
        <v>0</v>
      </c>
      <c r="U25">
        <v>0</v>
      </c>
      <c r="V25">
        <v>0</v>
      </c>
      <c r="W25">
        <v>0</v>
      </c>
    </row>
    <row r="26" spans="1:23" x14ac:dyDescent="0.25">
      <c r="A26" t="s">
        <v>45</v>
      </c>
      <c r="B26">
        <v>21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s="11" t="e">
        <f t="shared" si="2"/>
        <v>#DIV/0!</v>
      </c>
      <c r="Q26" s="11" t="e">
        <f t="shared" si="0"/>
        <v>#DIV/0!</v>
      </c>
      <c r="R26" s="11" t="e">
        <f t="shared" si="3"/>
        <v>#DIV/0!</v>
      </c>
      <c r="S26" s="11" t="e">
        <f t="shared" si="4"/>
        <v>#DIV/0!</v>
      </c>
      <c r="T26">
        <f t="shared" si="1"/>
        <v>0</v>
      </c>
      <c r="U26">
        <v>0</v>
      </c>
      <c r="V26">
        <v>0</v>
      </c>
      <c r="W26">
        <v>0</v>
      </c>
    </row>
    <row r="27" spans="1:23" x14ac:dyDescent="0.25">
      <c r="A27" t="s">
        <v>46</v>
      </c>
      <c r="B27">
        <v>18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 s="11">
        <f t="shared" si="2"/>
        <v>0</v>
      </c>
      <c r="Q27" s="11">
        <f t="shared" si="0"/>
        <v>0</v>
      </c>
      <c r="R27" s="11">
        <f t="shared" si="3"/>
        <v>0</v>
      </c>
      <c r="S27" s="11">
        <f t="shared" si="4"/>
        <v>0</v>
      </c>
      <c r="T27">
        <f t="shared" si="1"/>
        <v>0</v>
      </c>
      <c r="U27">
        <v>0</v>
      </c>
      <c r="V27">
        <v>0</v>
      </c>
      <c r="W27">
        <v>0</v>
      </c>
    </row>
    <row r="28" spans="1:23" x14ac:dyDescent="0.25">
      <c r="A28" t="s">
        <v>47</v>
      </c>
      <c r="B28">
        <v>8</v>
      </c>
      <c r="C28">
        <v>17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</v>
      </c>
      <c r="M28">
        <v>1</v>
      </c>
      <c r="N28">
        <v>0</v>
      </c>
      <c r="O28">
        <v>0</v>
      </c>
      <c r="P28" s="11">
        <f t="shared" si="2"/>
        <v>0.1111111111111111</v>
      </c>
      <c r="Q28" s="11">
        <f t="shared" si="0"/>
        <v>5.8823529411764705E-2</v>
      </c>
      <c r="R28" s="11">
        <f t="shared" si="3"/>
        <v>0.16993464052287582</v>
      </c>
      <c r="S28" s="11">
        <f t="shared" si="4"/>
        <v>5.8823529411764705E-2</v>
      </c>
      <c r="T28">
        <f t="shared" si="1"/>
        <v>1</v>
      </c>
      <c r="U28">
        <v>0</v>
      </c>
      <c r="V28">
        <v>0</v>
      </c>
      <c r="W28">
        <v>1</v>
      </c>
    </row>
    <row r="29" spans="1:23" x14ac:dyDescent="0.25">
      <c r="A29" t="s">
        <v>49</v>
      </c>
      <c r="B29">
        <v>22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s="11" t="e">
        <f t="shared" si="2"/>
        <v>#DIV/0!</v>
      </c>
      <c r="Q29" s="11" t="e">
        <f t="shared" si="0"/>
        <v>#DIV/0!</v>
      </c>
      <c r="R29" s="11" t="e">
        <f t="shared" si="3"/>
        <v>#DIV/0!</v>
      </c>
      <c r="S29" s="11" t="e">
        <f t="shared" si="4"/>
        <v>#DIV/0!</v>
      </c>
      <c r="T29">
        <f t="shared" si="1"/>
        <v>0</v>
      </c>
      <c r="U29">
        <v>0</v>
      </c>
      <c r="V29">
        <v>0</v>
      </c>
      <c r="W29">
        <v>0</v>
      </c>
    </row>
    <row r="30" spans="1:23" x14ac:dyDescent="0.25">
      <c r="A30" t="s">
        <v>50</v>
      </c>
      <c r="B30">
        <v>57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s="11" t="e">
        <f t="shared" si="2"/>
        <v>#DIV/0!</v>
      </c>
      <c r="Q30" s="11" t="e">
        <f t="shared" si="0"/>
        <v>#DIV/0!</v>
      </c>
      <c r="R30" s="11" t="e">
        <f t="shared" si="3"/>
        <v>#DIV/0!</v>
      </c>
      <c r="S30" s="11" t="e">
        <f t="shared" si="4"/>
        <v>#DIV/0!</v>
      </c>
      <c r="T30">
        <f t="shared" si="1"/>
        <v>0</v>
      </c>
      <c r="U30">
        <v>0</v>
      </c>
      <c r="V30">
        <v>0</v>
      </c>
      <c r="W30">
        <v>0</v>
      </c>
    </row>
    <row r="31" spans="1:23" x14ac:dyDescent="0.25">
      <c r="A31" t="s">
        <v>51</v>
      </c>
      <c r="B31">
        <v>53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s="11" t="e">
        <f t="shared" si="2"/>
        <v>#DIV/0!</v>
      </c>
      <c r="Q31" s="11" t="e">
        <f t="shared" si="0"/>
        <v>#DIV/0!</v>
      </c>
      <c r="R31" s="11" t="e">
        <f t="shared" si="3"/>
        <v>#DIV/0!</v>
      </c>
      <c r="S31" s="11" t="e">
        <f t="shared" si="4"/>
        <v>#DIV/0!</v>
      </c>
      <c r="T31">
        <f t="shared" si="1"/>
        <v>0</v>
      </c>
      <c r="U31">
        <v>0</v>
      </c>
      <c r="V31">
        <v>0</v>
      </c>
      <c r="W31">
        <v>0</v>
      </c>
    </row>
    <row r="32" spans="1:23" x14ac:dyDescent="0.25">
      <c r="A32" s="1" t="s">
        <v>52</v>
      </c>
      <c r="B32" s="1">
        <v>162</v>
      </c>
      <c r="C32" s="1">
        <f t="shared" ref="C32:O32" si="5">SUM(C2:C31)</f>
        <v>5452</v>
      </c>
      <c r="D32" s="1">
        <f t="shared" si="5"/>
        <v>1295</v>
      </c>
      <c r="E32" s="1">
        <f t="shared" si="5"/>
        <v>594</v>
      </c>
      <c r="F32" s="1">
        <f t="shared" si="5"/>
        <v>286</v>
      </c>
      <c r="G32" s="1">
        <f t="shared" si="5"/>
        <v>19</v>
      </c>
      <c r="H32" s="1">
        <f t="shared" si="5"/>
        <v>112</v>
      </c>
      <c r="I32" s="1">
        <f t="shared" si="5"/>
        <v>549</v>
      </c>
      <c r="J32" s="1">
        <f t="shared" si="5"/>
        <v>56</v>
      </c>
      <c r="K32" s="1">
        <f t="shared" si="5"/>
        <v>39</v>
      </c>
      <c r="L32" s="1">
        <f t="shared" si="5"/>
        <v>1106</v>
      </c>
      <c r="M32" s="1">
        <f t="shared" si="5"/>
        <v>556</v>
      </c>
      <c r="N32" s="1">
        <f t="shared" si="5"/>
        <v>61</v>
      </c>
      <c r="O32" s="1">
        <f t="shared" si="5"/>
        <v>73</v>
      </c>
      <c r="P32" s="12">
        <f t="shared" si="2"/>
        <v>0.31129925105828721</v>
      </c>
      <c r="Q32" s="12">
        <f t="shared" si="0"/>
        <v>0.3585840058694057</v>
      </c>
      <c r="R32" s="12">
        <f t="shared" si="3"/>
        <v>0.6698832569276929</v>
      </c>
      <c r="S32" s="12">
        <f t="shared" si="4"/>
        <v>0.23752751283932502</v>
      </c>
      <c r="T32" s="1">
        <f>SUM(T2:T31)</f>
        <v>1955</v>
      </c>
      <c r="U32" s="1">
        <f>SUM(U2:U31)</f>
        <v>161</v>
      </c>
    </row>
    <row r="33" spans="1:24" s="4" customFormat="1" x14ac:dyDescent="0.25">
      <c r="A33" s="24" t="s">
        <v>53</v>
      </c>
      <c r="B33" s="25" t="s">
        <v>0</v>
      </c>
      <c r="C33" s="25" t="s">
        <v>54</v>
      </c>
      <c r="D33" s="25" t="s">
        <v>55</v>
      </c>
      <c r="E33" s="25" t="s">
        <v>56</v>
      </c>
      <c r="F33" s="25" t="s">
        <v>57</v>
      </c>
      <c r="G33" s="25" t="s">
        <v>58</v>
      </c>
      <c r="H33" s="25" t="s">
        <v>59</v>
      </c>
      <c r="I33" s="25" t="s">
        <v>10</v>
      </c>
      <c r="J33" s="25" t="s">
        <v>11</v>
      </c>
      <c r="K33" s="25" t="s">
        <v>12</v>
      </c>
      <c r="L33" s="25" t="s">
        <v>2</v>
      </c>
      <c r="M33" s="25" t="s">
        <v>6</v>
      </c>
      <c r="N33" s="25" t="s">
        <v>60</v>
      </c>
      <c r="O33" s="25" t="s">
        <v>61</v>
      </c>
      <c r="P33" s="25" t="s">
        <v>62</v>
      </c>
      <c r="Q33" s="25" t="s">
        <v>63</v>
      </c>
      <c r="R33" s="25" t="s">
        <v>17</v>
      </c>
      <c r="S33" s="25" t="s">
        <v>64</v>
      </c>
      <c r="T33" s="25" t="s">
        <v>65</v>
      </c>
      <c r="U33" s="25" t="s">
        <v>66</v>
      </c>
      <c r="V33" s="25" t="s">
        <v>67</v>
      </c>
      <c r="W33" s="25" t="s">
        <v>68</v>
      </c>
      <c r="X33" s="25" t="s">
        <v>230</v>
      </c>
    </row>
    <row r="34" spans="1:24" x14ac:dyDescent="0.25">
      <c r="A34" t="s">
        <v>36</v>
      </c>
      <c r="B34">
        <f t="shared" ref="B34:B50" si="6">B16</f>
        <v>34</v>
      </c>
      <c r="C34">
        <v>34</v>
      </c>
      <c r="D34">
        <v>12</v>
      </c>
      <c r="E34">
        <v>17</v>
      </c>
      <c r="F34" s="9">
        <f>(H34/G34)*9</f>
        <v>2.7605042016806722</v>
      </c>
      <c r="G34">
        <v>238</v>
      </c>
      <c r="H34">
        <v>73</v>
      </c>
      <c r="I34">
        <v>229</v>
      </c>
      <c r="J34">
        <v>68</v>
      </c>
      <c r="K34">
        <v>9</v>
      </c>
      <c r="L34">
        <v>177</v>
      </c>
      <c r="M34">
        <v>23</v>
      </c>
      <c r="N34">
        <v>0</v>
      </c>
      <c r="O34">
        <v>0</v>
      </c>
      <c r="P34">
        <v>0</v>
      </c>
      <c r="Q34" s="9">
        <f>(J34+L34)/G34</f>
        <v>1.0294117647058822</v>
      </c>
      <c r="R34" s="11">
        <f>L34/(X34-J34-K34)</f>
        <v>0.20509849362688296</v>
      </c>
      <c r="S34">
        <v>7</v>
      </c>
      <c r="T34">
        <v>3</v>
      </c>
      <c r="U34">
        <v>30</v>
      </c>
      <c r="V34">
        <v>189</v>
      </c>
      <c r="W34">
        <v>183</v>
      </c>
      <c r="X34">
        <v>940</v>
      </c>
    </row>
    <row r="35" spans="1:24" x14ac:dyDescent="0.25">
      <c r="A35" t="s">
        <v>37</v>
      </c>
      <c r="B35">
        <f t="shared" si="6"/>
        <v>33</v>
      </c>
      <c r="C35">
        <v>33</v>
      </c>
      <c r="D35">
        <v>7</v>
      </c>
      <c r="E35">
        <v>18</v>
      </c>
      <c r="F35" s="9">
        <f t="shared" ref="F35:F50" si="7">(H35/G35)*9</f>
        <v>5.3946053946053949</v>
      </c>
      <c r="G35">
        <v>200.2</v>
      </c>
      <c r="H35">
        <v>120</v>
      </c>
      <c r="I35">
        <v>192</v>
      </c>
      <c r="J35">
        <v>73</v>
      </c>
      <c r="K35">
        <v>6</v>
      </c>
      <c r="L35">
        <v>197</v>
      </c>
      <c r="M35">
        <v>20</v>
      </c>
      <c r="N35">
        <v>0</v>
      </c>
      <c r="O35">
        <v>0</v>
      </c>
      <c r="P35">
        <v>0</v>
      </c>
      <c r="Q35" s="9">
        <f t="shared" ref="Q35:Q50" si="8">(J35+L35)/G35</f>
        <v>1.3486513486513487</v>
      </c>
      <c r="R35" s="11">
        <f t="shared" ref="R35:R50" si="9">L35/(X35-J35-K35)</f>
        <v>0.26266666666666666</v>
      </c>
      <c r="S35">
        <v>2</v>
      </c>
      <c r="T35">
        <v>1</v>
      </c>
      <c r="U35">
        <v>17</v>
      </c>
      <c r="V35">
        <v>147</v>
      </c>
      <c r="W35">
        <v>106</v>
      </c>
      <c r="X35">
        <v>829</v>
      </c>
    </row>
    <row r="36" spans="1:24" x14ac:dyDescent="0.25">
      <c r="A36" t="s">
        <v>38</v>
      </c>
      <c r="B36">
        <f t="shared" si="6"/>
        <v>31</v>
      </c>
      <c r="C36">
        <v>31</v>
      </c>
      <c r="D36">
        <v>17</v>
      </c>
      <c r="E36">
        <v>9</v>
      </c>
      <c r="F36" s="9">
        <f t="shared" si="7"/>
        <v>2.6142857142857143</v>
      </c>
      <c r="G36">
        <v>210</v>
      </c>
      <c r="H36">
        <v>61</v>
      </c>
      <c r="I36">
        <v>199</v>
      </c>
      <c r="J36">
        <v>65</v>
      </c>
      <c r="K36">
        <v>4</v>
      </c>
      <c r="L36">
        <v>145</v>
      </c>
      <c r="M36">
        <v>18</v>
      </c>
      <c r="N36">
        <v>0</v>
      </c>
      <c r="O36">
        <v>0</v>
      </c>
      <c r="P36">
        <v>0</v>
      </c>
      <c r="Q36" s="9">
        <f t="shared" si="8"/>
        <v>1</v>
      </c>
      <c r="R36" s="11">
        <f t="shared" si="9"/>
        <v>0.19256308100929614</v>
      </c>
      <c r="S36">
        <v>7</v>
      </c>
      <c r="T36">
        <v>5</v>
      </c>
      <c r="U36">
        <v>25</v>
      </c>
      <c r="V36">
        <v>150</v>
      </c>
      <c r="W36">
        <v>157</v>
      </c>
      <c r="X36">
        <v>822</v>
      </c>
    </row>
    <row r="37" spans="1:24" x14ac:dyDescent="0.25">
      <c r="A37" t="s">
        <v>39</v>
      </c>
      <c r="B37">
        <f t="shared" si="6"/>
        <v>21</v>
      </c>
      <c r="C37">
        <v>19</v>
      </c>
      <c r="D37">
        <v>7</v>
      </c>
      <c r="E37">
        <v>8</v>
      </c>
      <c r="F37" s="9">
        <f t="shared" si="7"/>
        <v>3.846774193548387</v>
      </c>
      <c r="G37">
        <v>124</v>
      </c>
      <c r="H37">
        <v>53</v>
      </c>
      <c r="I37">
        <v>16</v>
      </c>
      <c r="J37">
        <v>53</v>
      </c>
      <c r="K37">
        <v>10</v>
      </c>
      <c r="L37">
        <v>101</v>
      </c>
      <c r="M37">
        <v>11</v>
      </c>
      <c r="N37">
        <v>0</v>
      </c>
      <c r="O37">
        <v>0</v>
      </c>
      <c r="P37">
        <v>0</v>
      </c>
      <c r="Q37" s="9">
        <f t="shared" si="8"/>
        <v>1.2419354838709677</v>
      </c>
      <c r="R37" s="11">
        <f t="shared" si="9"/>
        <v>0.22100656455142231</v>
      </c>
      <c r="S37">
        <v>4</v>
      </c>
      <c r="T37">
        <v>2</v>
      </c>
      <c r="U37">
        <v>12</v>
      </c>
      <c r="V37">
        <v>142</v>
      </c>
      <c r="W37">
        <v>99</v>
      </c>
      <c r="X37">
        <v>520</v>
      </c>
    </row>
    <row r="38" spans="1:24" x14ac:dyDescent="0.25">
      <c r="A38" t="s">
        <v>40</v>
      </c>
      <c r="B38">
        <f t="shared" si="6"/>
        <v>16</v>
      </c>
      <c r="C38">
        <v>16</v>
      </c>
      <c r="D38">
        <v>8</v>
      </c>
      <c r="E38">
        <v>7</v>
      </c>
      <c r="F38" s="9">
        <f t="shared" si="7"/>
        <v>3.2727272727272729</v>
      </c>
      <c r="G38">
        <v>110</v>
      </c>
      <c r="H38">
        <v>40</v>
      </c>
      <c r="I38">
        <v>92</v>
      </c>
      <c r="J38">
        <v>44</v>
      </c>
      <c r="K38">
        <v>3</v>
      </c>
      <c r="L38">
        <v>92</v>
      </c>
      <c r="M38">
        <v>9</v>
      </c>
      <c r="N38">
        <v>0</v>
      </c>
      <c r="O38">
        <v>0</v>
      </c>
      <c r="P38">
        <v>0</v>
      </c>
      <c r="Q38" s="9">
        <f t="shared" si="8"/>
        <v>1.2363636363636363</v>
      </c>
      <c r="R38" s="11">
        <f t="shared" si="9"/>
        <v>0.22384428223844283</v>
      </c>
      <c r="S38">
        <v>2</v>
      </c>
      <c r="T38">
        <v>0</v>
      </c>
      <c r="U38">
        <v>13</v>
      </c>
      <c r="V38">
        <v>100</v>
      </c>
      <c r="W38">
        <v>81</v>
      </c>
      <c r="X38">
        <v>458</v>
      </c>
    </row>
    <row r="39" spans="1:24" x14ac:dyDescent="0.25">
      <c r="A39" t="s">
        <v>41</v>
      </c>
      <c r="B39">
        <f t="shared" si="6"/>
        <v>30</v>
      </c>
      <c r="C39">
        <v>13</v>
      </c>
      <c r="D39">
        <v>8</v>
      </c>
      <c r="E39">
        <v>3</v>
      </c>
      <c r="F39" s="9">
        <f t="shared" si="7"/>
        <v>1.7068965517241379</v>
      </c>
      <c r="G39">
        <v>116</v>
      </c>
      <c r="H39">
        <v>22</v>
      </c>
      <c r="I39">
        <v>78</v>
      </c>
      <c r="J39">
        <v>34</v>
      </c>
      <c r="K39">
        <v>5</v>
      </c>
      <c r="L39">
        <v>67</v>
      </c>
      <c r="M39">
        <v>13</v>
      </c>
      <c r="N39">
        <v>0</v>
      </c>
      <c r="O39">
        <v>0</v>
      </c>
      <c r="P39">
        <v>0</v>
      </c>
      <c r="Q39" s="9">
        <f t="shared" si="8"/>
        <v>0.87068965517241381</v>
      </c>
      <c r="R39" s="11">
        <f t="shared" si="9"/>
        <v>0.16502463054187191</v>
      </c>
      <c r="S39">
        <v>4</v>
      </c>
      <c r="T39">
        <v>4</v>
      </c>
      <c r="U39">
        <v>11</v>
      </c>
      <c r="V39">
        <v>121</v>
      </c>
      <c r="W39">
        <v>93</v>
      </c>
      <c r="X39">
        <v>445</v>
      </c>
    </row>
    <row r="40" spans="1:24" x14ac:dyDescent="0.25">
      <c r="A40" t="s">
        <v>48</v>
      </c>
      <c r="B40">
        <f t="shared" si="6"/>
        <v>9</v>
      </c>
      <c r="C40">
        <v>9</v>
      </c>
      <c r="D40">
        <v>3</v>
      </c>
      <c r="E40">
        <v>2</v>
      </c>
      <c r="F40" s="9">
        <f t="shared" si="7"/>
        <v>4.2631578947368416</v>
      </c>
      <c r="G40">
        <v>57</v>
      </c>
      <c r="H40">
        <v>27</v>
      </c>
      <c r="I40">
        <v>54</v>
      </c>
      <c r="J40">
        <v>17</v>
      </c>
      <c r="K40">
        <v>2</v>
      </c>
      <c r="L40">
        <v>50</v>
      </c>
      <c r="M40">
        <v>2</v>
      </c>
      <c r="N40">
        <v>0</v>
      </c>
      <c r="O40">
        <v>0</v>
      </c>
      <c r="P40">
        <v>0</v>
      </c>
      <c r="Q40" s="9">
        <f t="shared" si="8"/>
        <v>1.1754385964912282</v>
      </c>
      <c r="R40" s="11">
        <f t="shared" si="9"/>
        <v>0.24038461538461539</v>
      </c>
      <c r="S40">
        <v>1</v>
      </c>
      <c r="T40">
        <v>1</v>
      </c>
      <c r="U40">
        <v>4</v>
      </c>
      <c r="V40">
        <v>58</v>
      </c>
      <c r="W40">
        <v>20</v>
      </c>
      <c r="X40">
        <v>227</v>
      </c>
    </row>
    <row r="41" spans="1:24" x14ac:dyDescent="0.25">
      <c r="A41" t="s">
        <v>42</v>
      </c>
      <c r="B41">
        <f t="shared" si="6"/>
        <v>45</v>
      </c>
      <c r="C41">
        <v>0</v>
      </c>
      <c r="D41">
        <v>1</v>
      </c>
      <c r="E41">
        <v>2</v>
      </c>
      <c r="F41" s="9">
        <f t="shared" si="7"/>
        <v>1.9217081850533806</v>
      </c>
      <c r="G41">
        <v>56.2</v>
      </c>
      <c r="H41">
        <v>12</v>
      </c>
      <c r="I41">
        <v>66</v>
      </c>
      <c r="J41">
        <v>16</v>
      </c>
      <c r="K41">
        <v>0</v>
      </c>
      <c r="L41">
        <v>30</v>
      </c>
      <c r="M41">
        <v>5</v>
      </c>
      <c r="N41">
        <v>0</v>
      </c>
      <c r="O41">
        <v>1</v>
      </c>
      <c r="P41">
        <v>14</v>
      </c>
      <c r="Q41" s="9">
        <f t="shared" si="8"/>
        <v>0.81850533807829173</v>
      </c>
      <c r="R41" s="11">
        <f t="shared" si="9"/>
        <v>0.15789473684210525</v>
      </c>
      <c r="S41">
        <v>0</v>
      </c>
      <c r="T41">
        <v>0</v>
      </c>
      <c r="U41">
        <v>0</v>
      </c>
      <c r="V41">
        <v>53</v>
      </c>
      <c r="W41">
        <v>25</v>
      </c>
      <c r="X41">
        <v>206</v>
      </c>
    </row>
    <row r="42" spans="1:24" x14ac:dyDescent="0.25">
      <c r="A42" t="s">
        <v>43</v>
      </c>
      <c r="B42">
        <f t="shared" si="6"/>
        <v>47</v>
      </c>
      <c r="C42">
        <v>0</v>
      </c>
      <c r="D42">
        <v>2</v>
      </c>
      <c r="E42">
        <v>5</v>
      </c>
      <c r="F42" s="9">
        <f t="shared" si="7"/>
        <v>2.8037383177570092</v>
      </c>
      <c r="G42">
        <v>64.2</v>
      </c>
      <c r="H42">
        <v>20</v>
      </c>
      <c r="I42">
        <v>41</v>
      </c>
      <c r="J42">
        <v>19</v>
      </c>
      <c r="K42">
        <v>2</v>
      </c>
      <c r="L42">
        <v>35</v>
      </c>
      <c r="M42">
        <v>11</v>
      </c>
      <c r="N42">
        <v>0</v>
      </c>
      <c r="O42">
        <v>2</v>
      </c>
      <c r="P42">
        <v>4</v>
      </c>
      <c r="Q42" s="9">
        <f t="shared" si="8"/>
        <v>0.84112149532710279</v>
      </c>
      <c r="R42" s="11">
        <f t="shared" si="9"/>
        <v>0.15625</v>
      </c>
      <c r="S42">
        <v>0</v>
      </c>
      <c r="T42">
        <v>0</v>
      </c>
      <c r="U42">
        <v>0</v>
      </c>
      <c r="V42">
        <v>69</v>
      </c>
      <c r="W42">
        <v>34</v>
      </c>
      <c r="X42">
        <v>245</v>
      </c>
    </row>
    <row r="43" spans="1:24" x14ac:dyDescent="0.25">
      <c r="A43" t="s">
        <v>44</v>
      </c>
      <c r="B43">
        <f t="shared" si="6"/>
        <v>53</v>
      </c>
      <c r="C43">
        <v>0</v>
      </c>
      <c r="D43">
        <v>1</v>
      </c>
      <c r="E43">
        <v>3</v>
      </c>
      <c r="F43" s="9">
        <f t="shared" si="7"/>
        <v>1.9830508474576272</v>
      </c>
      <c r="G43">
        <v>59</v>
      </c>
      <c r="H43">
        <v>13</v>
      </c>
      <c r="I43">
        <v>51</v>
      </c>
      <c r="J43">
        <v>22</v>
      </c>
      <c r="K43">
        <v>4</v>
      </c>
      <c r="L43">
        <v>32</v>
      </c>
      <c r="M43">
        <v>6</v>
      </c>
      <c r="N43">
        <v>0</v>
      </c>
      <c r="O43">
        <v>0</v>
      </c>
      <c r="P43">
        <v>4</v>
      </c>
      <c r="Q43" s="9">
        <f t="shared" si="8"/>
        <v>0.9152542372881356</v>
      </c>
      <c r="R43" s="11">
        <f t="shared" si="9"/>
        <v>0.15841584158415842</v>
      </c>
      <c r="S43">
        <v>0</v>
      </c>
      <c r="T43">
        <v>0</v>
      </c>
      <c r="U43">
        <v>0</v>
      </c>
      <c r="V43">
        <v>62</v>
      </c>
      <c r="W43">
        <v>27</v>
      </c>
      <c r="X43">
        <v>228</v>
      </c>
    </row>
    <row r="44" spans="1:24" x14ac:dyDescent="0.25">
      <c r="A44" t="s">
        <v>45</v>
      </c>
      <c r="B44">
        <f t="shared" si="6"/>
        <v>21</v>
      </c>
      <c r="C44">
        <v>0</v>
      </c>
      <c r="D44">
        <v>0</v>
      </c>
      <c r="E44">
        <v>0</v>
      </c>
      <c r="F44" s="9">
        <f t="shared" si="7"/>
        <v>5.7857142857142865</v>
      </c>
      <c r="G44">
        <v>28</v>
      </c>
      <c r="H44">
        <v>18</v>
      </c>
      <c r="I44">
        <v>27</v>
      </c>
      <c r="J44">
        <v>10</v>
      </c>
      <c r="K44">
        <v>1</v>
      </c>
      <c r="L44">
        <v>33</v>
      </c>
      <c r="M44">
        <v>5</v>
      </c>
      <c r="N44">
        <v>0</v>
      </c>
      <c r="O44">
        <v>1</v>
      </c>
      <c r="P44">
        <v>1</v>
      </c>
      <c r="Q44" s="9">
        <f t="shared" si="8"/>
        <v>1.5357142857142858</v>
      </c>
      <c r="R44" s="11">
        <f t="shared" si="9"/>
        <v>0.29203539823008851</v>
      </c>
      <c r="S44">
        <v>0</v>
      </c>
      <c r="T44">
        <v>0</v>
      </c>
      <c r="U44">
        <v>0</v>
      </c>
      <c r="V44">
        <v>23</v>
      </c>
      <c r="W44">
        <v>15</v>
      </c>
      <c r="X44">
        <v>124</v>
      </c>
    </row>
    <row r="45" spans="1:24" x14ac:dyDescent="0.25">
      <c r="A45" t="s">
        <v>46</v>
      </c>
      <c r="B45">
        <f t="shared" si="6"/>
        <v>18</v>
      </c>
      <c r="C45">
        <v>1</v>
      </c>
      <c r="D45">
        <v>0</v>
      </c>
      <c r="E45">
        <v>2</v>
      </c>
      <c r="F45" s="9">
        <f t="shared" si="7"/>
        <v>8.1447963800904972</v>
      </c>
      <c r="G45">
        <v>22.1</v>
      </c>
      <c r="H45">
        <v>20</v>
      </c>
      <c r="I45">
        <v>25</v>
      </c>
      <c r="J45">
        <v>9</v>
      </c>
      <c r="K45">
        <v>1</v>
      </c>
      <c r="L45">
        <v>34</v>
      </c>
      <c r="M45">
        <v>6</v>
      </c>
      <c r="N45">
        <v>0</v>
      </c>
      <c r="O45">
        <v>0</v>
      </c>
      <c r="P45">
        <v>0</v>
      </c>
      <c r="Q45" s="9">
        <f t="shared" si="8"/>
        <v>1.9457013574660633</v>
      </c>
      <c r="R45" s="11">
        <f t="shared" si="9"/>
        <v>0.34343434343434343</v>
      </c>
      <c r="S45">
        <v>0</v>
      </c>
      <c r="T45">
        <v>0</v>
      </c>
      <c r="U45">
        <v>0</v>
      </c>
      <c r="V45">
        <v>22</v>
      </c>
      <c r="W45">
        <v>11</v>
      </c>
      <c r="X45">
        <v>109</v>
      </c>
    </row>
    <row r="46" spans="1:24" x14ac:dyDescent="0.25">
      <c r="A46" t="s">
        <v>47</v>
      </c>
      <c r="B46">
        <f t="shared" si="6"/>
        <v>8</v>
      </c>
      <c r="C46">
        <v>6</v>
      </c>
      <c r="D46">
        <v>3</v>
      </c>
      <c r="E46">
        <v>2</v>
      </c>
      <c r="F46" s="9">
        <f t="shared" si="7"/>
        <v>3.1304347826086953</v>
      </c>
      <c r="G46">
        <v>46</v>
      </c>
      <c r="H46">
        <v>16</v>
      </c>
      <c r="I46">
        <v>47</v>
      </c>
      <c r="J46">
        <v>10</v>
      </c>
      <c r="K46">
        <v>2</v>
      </c>
      <c r="L46">
        <v>46</v>
      </c>
      <c r="M46">
        <v>6</v>
      </c>
      <c r="N46">
        <v>0</v>
      </c>
      <c r="O46">
        <v>0</v>
      </c>
      <c r="P46">
        <v>0</v>
      </c>
      <c r="Q46" s="9">
        <f t="shared" si="8"/>
        <v>1.2173913043478262</v>
      </c>
      <c r="R46" s="11">
        <f t="shared" si="9"/>
        <v>0.25698324022346369</v>
      </c>
      <c r="S46">
        <v>1</v>
      </c>
      <c r="T46">
        <v>1</v>
      </c>
      <c r="U46">
        <v>5</v>
      </c>
      <c r="V46">
        <v>47</v>
      </c>
      <c r="W46">
        <v>24</v>
      </c>
      <c r="X46">
        <v>191</v>
      </c>
    </row>
    <row r="47" spans="1:24" x14ac:dyDescent="0.25">
      <c r="A47" t="s">
        <v>49</v>
      </c>
      <c r="B47">
        <f t="shared" si="6"/>
        <v>22</v>
      </c>
      <c r="C47">
        <v>0</v>
      </c>
      <c r="D47">
        <v>0</v>
      </c>
      <c r="E47">
        <v>2</v>
      </c>
      <c r="F47" s="9">
        <f t="shared" si="7"/>
        <v>5.2941176470588225</v>
      </c>
      <c r="G47">
        <v>22.1</v>
      </c>
      <c r="H47">
        <v>13</v>
      </c>
      <c r="I47">
        <v>23</v>
      </c>
      <c r="J47">
        <v>9</v>
      </c>
      <c r="K47">
        <v>1</v>
      </c>
      <c r="L47">
        <v>31</v>
      </c>
      <c r="M47">
        <v>3</v>
      </c>
      <c r="N47">
        <v>0</v>
      </c>
      <c r="O47">
        <v>0</v>
      </c>
      <c r="P47">
        <v>1</v>
      </c>
      <c r="Q47" s="9">
        <f t="shared" si="8"/>
        <v>1.8099547511312215</v>
      </c>
      <c r="R47" s="11">
        <f t="shared" si="9"/>
        <v>0.33333333333333331</v>
      </c>
      <c r="S47">
        <v>0</v>
      </c>
      <c r="T47">
        <v>0</v>
      </c>
      <c r="U47">
        <v>0</v>
      </c>
      <c r="V47">
        <v>21</v>
      </c>
      <c r="W47">
        <v>13</v>
      </c>
      <c r="X47">
        <v>103</v>
      </c>
    </row>
    <row r="48" spans="1:24" x14ac:dyDescent="0.25">
      <c r="A48" t="s">
        <v>50</v>
      </c>
      <c r="B48">
        <f t="shared" si="6"/>
        <v>57</v>
      </c>
      <c r="C48">
        <v>0</v>
      </c>
      <c r="D48">
        <v>4</v>
      </c>
      <c r="E48">
        <v>5</v>
      </c>
      <c r="F48" s="9">
        <f t="shared" si="7"/>
        <v>2.0454545454545454</v>
      </c>
      <c r="G48">
        <v>57.2</v>
      </c>
      <c r="H48">
        <v>13</v>
      </c>
      <c r="I48">
        <v>81</v>
      </c>
      <c r="J48">
        <v>19</v>
      </c>
      <c r="K48">
        <v>2</v>
      </c>
      <c r="L48">
        <v>31</v>
      </c>
      <c r="M48">
        <v>7</v>
      </c>
      <c r="N48">
        <v>2</v>
      </c>
      <c r="O48">
        <v>2</v>
      </c>
      <c r="P48">
        <v>23</v>
      </c>
      <c r="Q48" s="9">
        <f t="shared" si="8"/>
        <v>0.87412587412587406</v>
      </c>
      <c r="R48" s="11">
        <f t="shared" si="9"/>
        <v>0.14903846153846154</v>
      </c>
      <c r="S48">
        <v>0</v>
      </c>
      <c r="T48">
        <v>0</v>
      </c>
      <c r="U48">
        <v>0</v>
      </c>
      <c r="V48">
        <v>43</v>
      </c>
      <c r="W48">
        <v>20</v>
      </c>
      <c r="X48">
        <v>229</v>
      </c>
    </row>
    <row r="49" spans="1:24" x14ac:dyDescent="0.25">
      <c r="A49" t="s">
        <v>51</v>
      </c>
      <c r="B49">
        <f t="shared" si="6"/>
        <v>53</v>
      </c>
      <c r="C49">
        <v>0</v>
      </c>
      <c r="D49">
        <v>2</v>
      </c>
      <c r="E49">
        <v>2</v>
      </c>
      <c r="F49" s="9">
        <f t="shared" si="7"/>
        <v>2</v>
      </c>
      <c r="G49">
        <v>54</v>
      </c>
      <c r="H49">
        <v>12</v>
      </c>
      <c r="I49">
        <v>46</v>
      </c>
      <c r="J49">
        <v>5</v>
      </c>
      <c r="K49">
        <v>3</v>
      </c>
      <c r="L49">
        <v>34</v>
      </c>
      <c r="M49">
        <v>1</v>
      </c>
      <c r="N49">
        <v>31</v>
      </c>
      <c r="O49">
        <v>2</v>
      </c>
      <c r="P49">
        <v>0</v>
      </c>
      <c r="Q49" s="9">
        <f t="shared" si="8"/>
        <v>0.72222222222222221</v>
      </c>
      <c r="R49" s="11">
        <f t="shared" si="9"/>
        <v>0.17435897435897435</v>
      </c>
      <c r="S49">
        <v>0</v>
      </c>
      <c r="T49">
        <v>0</v>
      </c>
      <c r="U49">
        <v>0</v>
      </c>
      <c r="V49">
        <v>63</v>
      </c>
      <c r="W49">
        <v>31</v>
      </c>
      <c r="X49">
        <v>203</v>
      </c>
    </row>
    <row r="50" spans="1:24" x14ac:dyDescent="0.25">
      <c r="A50" s="1" t="s">
        <v>52</v>
      </c>
      <c r="B50" s="1">
        <f t="shared" si="6"/>
        <v>162</v>
      </c>
      <c r="C50" s="1">
        <f>SUM(C34:C49)</f>
        <v>162</v>
      </c>
      <c r="D50" s="1">
        <f>SUM(D34:D49)</f>
        <v>75</v>
      </c>
      <c r="E50" s="1">
        <f>SUM(E34:E49)</f>
        <v>87</v>
      </c>
      <c r="F50" s="10">
        <f t="shared" si="7"/>
        <v>3.276639344262295</v>
      </c>
      <c r="G50" s="1">
        <f t="shared" ref="G50:P50" si="10">SUM(G34:G49)</f>
        <v>1464</v>
      </c>
      <c r="H50" s="1">
        <f t="shared" si="10"/>
        <v>533</v>
      </c>
      <c r="I50" s="1">
        <f t="shared" si="10"/>
        <v>1267</v>
      </c>
      <c r="J50" s="1">
        <f t="shared" si="10"/>
        <v>473</v>
      </c>
      <c r="K50" s="1">
        <f t="shared" si="10"/>
        <v>55</v>
      </c>
      <c r="L50" s="1">
        <f t="shared" si="10"/>
        <v>1135</v>
      </c>
      <c r="M50" s="1">
        <f t="shared" si="10"/>
        <v>146</v>
      </c>
      <c r="N50" s="1">
        <f t="shared" si="10"/>
        <v>33</v>
      </c>
      <c r="O50" s="1">
        <f t="shared" si="10"/>
        <v>8</v>
      </c>
      <c r="P50" s="5">
        <f t="shared" si="10"/>
        <v>47</v>
      </c>
      <c r="Q50" s="10">
        <f t="shared" si="8"/>
        <v>1.098360655737705</v>
      </c>
      <c r="R50" s="12">
        <f t="shared" si="9"/>
        <v>0.21210988600261632</v>
      </c>
      <c r="S50" s="1">
        <f t="shared" ref="S50:X50" si="11">SUM(S34:S49)</f>
        <v>28</v>
      </c>
      <c r="T50" s="1">
        <f t="shared" si="11"/>
        <v>17</v>
      </c>
      <c r="U50" s="1">
        <f t="shared" si="11"/>
        <v>117</v>
      </c>
      <c r="V50" s="1">
        <f t="shared" si="11"/>
        <v>1310</v>
      </c>
      <c r="W50" s="1">
        <f t="shared" si="11"/>
        <v>939</v>
      </c>
      <c r="X50" s="1">
        <f t="shared" si="11"/>
        <v>5879</v>
      </c>
    </row>
  </sheetData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"/>
    </sheetView>
  </sheetViews>
  <sheetFormatPr defaultRowHeight="15" x14ac:dyDescent="0.25"/>
  <cols>
    <col min="1" max="1" width="27.25" customWidth="1"/>
  </cols>
  <sheetData>
    <row r="1" spans="1:3" x14ac:dyDescent="0.25">
      <c r="A1" s="1" t="s">
        <v>69</v>
      </c>
      <c r="B1" s="2" t="s">
        <v>232</v>
      </c>
      <c r="C1" s="2" t="s">
        <v>70</v>
      </c>
    </row>
    <row r="2" spans="1:3" x14ac:dyDescent="0.25">
      <c r="B2" s="22"/>
    </row>
    <row r="3" spans="1:3" x14ac:dyDescent="0.25">
      <c r="B3" s="22"/>
    </row>
    <row r="4" spans="1:3" x14ac:dyDescent="0.25">
      <c r="B4" s="22"/>
    </row>
    <row r="5" spans="1:3" x14ac:dyDescent="0.25">
      <c r="A5" s="1" t="s">
        <v>71</v>
      </c>
      <c r="B5" s="2" t="s">
        <v>232</v>
      </c>
      <c r="C5" s="2" t="s">
        <v>70</v>
      </c>
    </row>
    <row r="6" spans="1:3" x14ac:dyDescent="0.25">
      <c r="B6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13" sqref="I13"/>
    </sheetView>
  </sheetViews>
  <sheetFormatPr defaultRowHeight="15" x14ac:dyDescent="0.25"/>
  <cols>
    <col min="1" max="1" width="22" customWidth="1"/>
    <col min="8" max="8" width="23.625" customWidth="1"/>
  </cols>
  <sheetData>
    <row r="1" spans="1:12" x14ac:dyDescent="0.25">
      <c r="A1" s="3" t="s">
        <v>72</v>
      </c>
      <c r="B1" s="6" t="s">
        <v>55</v>
      </c>
      <c r="C1" s="6" t="s">
        <v>56</v>
      </c>
      <c r="D1" s="6" t="s">
        <v>73</v>
      </c>
      <c r="E1" s="6" t="s">
        <v>74</v>
      </c>
      <c r="H1" s="8" t="s">
        <v>92</v>
      </c>
      <c r="I1" s="6" t="s">
        <v>55</v>
      </c>
      <c r="J1" s="6" t="s">
        <v>56</v>
      </c>
      <c r="K1" s="6" t="s">
        <v>73</v>
      </c>
      <c r="L1" s="6" t="s">
        <v>74</v>
      </c>
    </row>
    <row r="2" spans="1:12" x14ac:dyDescent="0.25">
      <c r="A2" t="s">
        <v>76</v>
      </c>
      <c r="B2">
        <v>97</v>
      </c>
      <c r="C2">
        <v>65</v>
      </c>
      <c r="D2">
        <v>0</v>
      </c>
      <c r="E2" s="11">
        <f>B2/(B2+C2)</f>
        <v>0.59876543209876543</v>
      </c>
      <c r="H2" t="s">
        <v>93</v>
      </c>
      <c r="I2">
        <v>97</v>
      </c>
      <c r="J2">
        <v>65</v>
      </c>
      <c r="K2">
        <v>0</v>
      </c>
      <c r="L2" s="11">
        <f>I2/(I2+J2)</f>
        <v>0.59876543209876543</v>
      </c>
    </row>
    <row r="3" spans="1:12" x14ac:dyDescent="0.25">
      <c r="A3" t="s">
        <v>78</v>
      </c>
      <c r="B3">
        <v>91</v>
      </c>
      <c r="C3">
        <v>71</v>
      </c>
      <c r="D3">
        <f>((B2-B3)+(C3-C2))/2</f>
        <v>6</v>
      </c>
      <c r="E3" s="11">
        <f t="shared" ref="E3:E6" si="0">B3/(B3+C3)</f>
        <v>0.56172839506172845</v>
      </c>
      <c r="H3" t="s">
        <v>97</v>
      </c>
      <c r="I3">
        <v>89</v>
      </c>
      <c r="J3">
        <v>73</v>
      </c>
      <c r="K3">
        <f>((I2-I3)+(J3-J2))/2</f>
        <v>8</v>
      </c>
      <c r="L3" s="11">
        <f t="shared" ref="L3:L6" si="1">I3/(I3+J3)</f>
        <v>0.54938271604938271</v>
      </c>
    </row>
    <row r="4" spans="1:12" x14ac:dyDescent="0.25">
      <c r="A4" t="s">
        <v>77</v>
      </c>
      <c r="B4">
        <v>85</v>
      </c>
      <c r="C4">
        <v>77</v>
      </c>
      <c r="D4">
        <f>((B2-B4)+(C4-C2))/2</f>
        <v>12</v>
      </c>
      <c r="E4" s="11">
        <f t="shared" si="0"/>
        <v>0.52469135802469136</v>
      </c>
      <c r="H4" t="s">
        <v>95</v>
      </c>
      <c r="I4">
        <v>76</v>
      </c>
      <c r="J4">
        <v>86</v>
      </c>
      <c r="K4">
        <f>((I2-I4)+(J4-J2))/2</f>
        <v>21</v>
      </c>
      <c r="L4" s="11">
        <f t="shared" si="1"/>
        <v>0.46913580246913578</v>
      </c>
    </row>
    <row r="5" spans="1:12" x14ac:dyDescent="0.25">
      <c r="A5" t="s">
        <v>75</v>
      </c>
      <c r="B5">
        <v>85</v>
      </c>
      <c r="C5">
        <v>77</v>
      </c>
      <c r="D5">
        <f>((B2-B5)+(C5-C2))/2</f>
        <v>12</v>
      </c>
      <c r="E5" s="11">
        <f t="shared" si="0"/>
        <v>0.52469135802469136</v>
      </c>
      <c r="H5" t="s">
        <v>96</v>
      </c>
      <c r="I5">
        <v>75</v>
      </c>
      <c r="J5">
        <v>87</v>
      </c>
      <c r="K5">
        <f>((I2-I5)+(J5-J2))/2</f>
        <v>22</v>
      </c>
      <c r="L5" s="11">
        <f t="shared" si="1"/>
        <v>0.46296296296296297</v>
      </c>
    </row>
    <row r="6" spans="1:12" x14ac:dyDescent="0.25">
      <c r="A6" t="s">
        <v>79</v>
      </c>
      <c r="B6">
        <v>74</v>
      </c>
      <c r="C6">
        <v>88</v>
      </c>
      <c r="D6">
        <f>((B2-B6)+(C6-C2))/2</f>
        <v>23</v>
      </c>
      <c r="E6" s="11">
        <f t="shared" si="0"/>
        <v>0.4567901234567901</v>
      </c>
      <c r="H6" t="s">
        <v>94</v>
      </c>
      <c r="I6">
        <v>65</v>
      </c>
      <c r="J6">
        <v>97</v>
      </c>
      <c r="K6">
        <f>((I2-I6)+(J6-J2))/2</f>
        <v>32</v>
      </c>
      <c r="L6" s="11">
        <f t="shared" si="1"/>
        <v>0.40123456790123457</v>
      </c>
    </row>
    <row r="8" spans="1:12" x14ac:dyDescent="0.25">
      <c r="A8" s="3" t="s">
        <v>80</v>
      </c>
      <c r="B8" s="6" t="s">
        <v>55</v>
      </c>
      <c r="C8" s="6" t="s">
        <v>56</v>
      </c>
      <c r="D8" s="6" t="s">
        <v>73</v>
      </c>
      <c r="E8" s="6" t="s">
        <v>74</v>
      </c>
      <c r="H8" s="8" t="s">
        <v>98</v>
      </c>
      <c r="I8" s="6" t="s">
        <v>55</v>
      </c>
      <c r="J8" s="6" t="s">
        <v>56</v>
      </c>
      <c r="K8" s="6" t="s">
        <v>73</v>
      </c>
      <c r="L8" s="6" t="s">
        <v>74</v>
      </c>
    </row>
    <row r="9" spans="1:12" x14ac:dyDescent="0.25">
      <c r="A9" s="7" t="s">
        <v>83</v>
      </c>
      <c r="B9">
        <v>93</v>
      </c>
      <c r="C9">
        <v>69</v>
      </c>
      <c r="D9">
        <v>0</v>
      </c>
      <c r="E9" s="11">
        <f>B9/(B9+C9)</f>
        <v>0.57407407407407407</v>
      </c>
      <c r="H9" t="s">
        <v>102</v>
      </c>
      <c r="I9">
        <v>95</v>
      </c>
      <c r="J9">
        <v>67</v>
      </c>
      <c r="K9">
        <v>0</v>
      </c>
      <c r="L9" s="11">
        <f>I9/(I9+J9)</f>
        <v>0.5864197530864198</v>
      </c>
    </row>
    <row r="10" spans="1:12" x14ac:dyDescent="0.25">
      <c r="A10" s="7" t="s">
        <v>82</v>
      </c>
      <c r="B10">
        <v>92</v>
      </c>
      <c r="C10">
        <v>70</v>
      </c>
      <c r="D10">
        <f>((B9-B10)+(C10-C9))/2</f>
        <v>1</v>
      </c>
      <c r="E10" s="11">
        <f t="shared" ref="E10:E13" si="2">B10/(B10+C10)</f>
        <v>0.5679012345679012</v>
      </c>
      <c r="H10" t="s">
        <v>100</v>
      </c>
      <c r="I10">
        <v>93</v>
      </c>
      <c r="J10">
        <v>69</v>
      </c>
      <c r="K10">
        <f>((I9-I10)+(J10-J9))/2</f>
        <v>2</v>
      </c>
      <c r="L10" s="11">
        <f t="shared" ref="L10:L13" si="3">I10/(I10+J10)</f>
        <v>0.57407407407407407</v>
      </c>
    </row>
    <row r="11" spans="1:12" x14ac:dyDescent="0.25">
      <c r="A11" s="7" t="s">
        <v>152</v>
      </c>
      <c r="B11">
        <v>86</v>
      </c>
      <c r="C11">
        <v>76</v>
      </c>
      <c r="D11">
        <f>((B9-B11)+(C11-C9))/2</f>
        <v>7</v>
      </c>
      <c r="E11" s="11">
        <f t="shared" si="2"/>
        <v>0.53086419753086422</v>
      </c>
      <c r="H11" t="s">
        <v>101</v>
      </c>
      <c r="I11">
        <v>77</v>
      </c>
      <c r="J11">
        <v>85</v>
      </c>
      <c r="K11">
        <f>((I9-I11)+(J11-J9))/2</f>
        <v>18</v>
      </c>
      <c r="L11" s="11">
        <f t="shared" si="3"/>
        <v>0.47530864197530864</v>
      </c>
    </row>
    <row r="12" spans="1:12" x14ac:dyDescent="0.25">
      <c r="A12" s="7" t="s">
        <v>84</v>
      </c>
      <c r="B12">
        <v>66</v>
      </c>
      <c r="C12">
        <v>96</v>
      </c>
      <c r="D12">
        <f>((B9-B12)+(C12-C9))/2</f>
        <v>27</v>
      </c>
      <c r="E12" s="11">
        <f t="shared" si="2"/>
        <v>0.40740740740740738</v>
      </c>
      <c r="H12" t="s">
        <v>21</v>
      </c>
      <c r="I12">
        <v>75</v>
      </c>
      <c r="J12">
        <v>87</v>
      </c>
      <c r="K12">
        <f>((I9-I12)+(J12-J9))/2</f>
        <v>20</v>
      </c>
      <c r="L12" s="11">
        <f t="shared" si="3"/>
        <v>0.46296296296296297</v>
      </c>
    </row>
    <row r="13" spans="1:12" x14ac:dyDescent="0.25">
      <c r="A13" s="7" t="s">
        <v>81</v>
      </c>
      <c r="B13">
        <v>63</v>
      </c>
      <c r="C13">
        <v>99</v>
      </c>
      <c r="D13">
        <f>((B9-B13)+(C13-C9))/2</f>
        <v>30</v>
      </c>
      <c r="E13" s="11">
        <f t="shared" si="2"/>
        <v>0.3888888888888889</v>
      </c>
      <c r="H13" t="s">
        <v>99</v>
      </c>
      <c r="I13">
        <v>67</v>
      </c>
      <c r="J13">
        <v>95</v>
      </c>
      <c r="K13">
        <f>((I9-I13)+(J13-J9))/2</f>
        <v>28</v>
      </c>
      <c r="L13" s="11">
        <f t="shared" si="3"/>
        <v>0.41358024691358025</v>
      </c>
    </row>
    <row r="15" spans="1:12" x14ac:dyDescent="0.25">
      <c r="A15" s="3" t="s">
        <v>85</v>
      </c>
      <c r="B15" s="6" t="s">
        <v>55</v>
      </c>
      <c r="C15" s="6" t="s">
        <v>56</v>
      </c>
      <c r="D15" s="6" t="s">
        <v>86</v>
      </c>
      <c r="E15" s="6" t="s">
        <v>74</v>
      </c>
      <c r="H15" s="8" t="s">
        <v>103</v>
      </c>
      <c r="I15" s="6" t="s">
        <v>55</v>
      </c>
      <c r="J15" s="6" t="s">
        <v>56</v>
      </c>
      <c r="K15" s="6" t="s">
        <v>73</v>
      </c>
      <c r="L15" s="6" t="s">
        <v>74</v>
      </c>
    </row>
    <row r="16" spans="1:12" x14ac:dyDescent="0.25">
      <c r="A16" t="s">
        <v>89</v>
      </c>
      <c r="B16">
        <v>97</v>
      </c>
      <c r="C16">
        <v>65</v>
      </c>
      <c r="D16">
        <v>0</v>
      </c>
      <c r="E16" s="11">
        <f>B16/(B16+C16)</f>
        <v>0.59876543209876543</v>
      </c>
      <c r="H16" t="s">
        <v>106</v>
      </c>
      <c r="I16">
        <v>94</v>
      </c>
      <c r="J16">
        <v>68</v>
      </c>
      <c r="K16">
        <v>0</v>
      </c>
      <c r="L16" s="11">
        <f>I16/(I16+J16)</f>
        <v>0.58024691358024694</v>
      </c>
    </row>
    <row r="17" spans="1:12" x14ac:dyDescent="0.25">
      <c r="A17" t="s">
        <v>91</v>
      </c>
      <c r="B17">
        <v>90</v>
      </c>
      <c r="C17">
        <v>72</v>
      </c>
      <c r="D17">
        <f>((B16-B17)+(C17-C16))/2</f>
        <v>7</v>
      </c>
      <c r="E17" s="11">
        <f t="shared" ref="E17:E20" si="4">B17/(B17+C17)</f>
        <v>0.55555555555555558</v>
      </c>
      <c r="H17" t="s">
        <v>104</v>
      </c>
      <c r="I17">
        <v>81</v>
      </c>
      <c r="J17">
        <v>81</v>
      </c>
      <c r="K17">
        <f>((I16-I17)+(J17-J16))/2</f>
        <v>13</v>
      </c>
      <c r="L17" s="11">
        <f t="shared" ref="L17:L20" si="5">I17/(I17+J17)</f>
        <v>0.5</v>
      </c>
    </row>
    <row r="18" spans="1:12" x14ac:dyDescent="0.25">
      <c r="A18" t="s">
        <v>88</v>
      </c>
      <c r="B18">
        <v>78</v>
      </c>
      <c r="C18">
        <v>84</v>
      </c>
      <c r="D18">
        <f>((B16-B18)+(C18-C16))/2</f>
        <v>19</v>
      </c>
      <c r="E18" s="11">
        <f t="shared" si="4"/>
        <v>0.48148148148148145</v>
      </c>
      <c r="H18" t="s">
        <v>107</v>
      </c>
      <c r="I18">
        <v>76</v>
      </c>
      <c r="J18">
        <v>86</v>
      </c>
      <c r="K18">
        <f>((I16-I18)+(J18-J16))/2</f>
        <v>18</v>
      </c>
      <c r="L18" s="11">
        <f t="shared" si="5"/>
        <v>0.46913580246913578</v>
      </c>
    </row>
    <row r="19" spans="1:12" x14ac:dyDescent="0.25">
      <c r="A19" t="s">
        <v>90</v>
      </c>
      <c r="B19">
        <v>73</v>
      </c>
      <c r="C19">
        <v>89</v>
      </c>
      <c r="D19">
        <f>((B16-B19)+(C19-C16))/2</f>
        <v>24</v>
      </c>
      <c r="E19" s="11">
        <f t="shared" si="4"/>
        <v>0.45061728395061729</v>
      </c>
      <c r="H19" t="s">
        <v>108</v>
      </c>
      <c r="I19">
        <v>76</v>
      </c>
      <c r="J19">
        <v>86</v>
      </c>
      <c r="K19">
        <f>((I16-I19)+(J19-J16))/2</f>
        <v>18</v>
      </c>
      <c r="L19" s="11">
        <f t="shared" si="5"/>
        <v>0.46913580246913578</v>
      </c>
    </row>
    <row r="20" spans="1:12" x14ac:dyDescent="0.25">
      <c r="A20" t="s">
        <v>87</v>
      </c>
      <c r="B20">
        <v>51</v>
      </c>
      <c r="C20">
        <v>111</v>
      </c>
      <c r="D20">
        <f>((B16-B20)+(C20-C16))/2</f>
        <v>46</v>
      </c>
      <c r="E20" s="11">
        <f t="shared" si="4"/>
        <v>0.31481481481481483</v>
      </c>
      <c r="H20" t="s">
        <v>105</v>
      </c>
      <c r="I20">
        <v>74</v>
      </c>
      <c r="J20">
        <v>88</v>
      </c>
      <c r="K20">
        <f>((I16-I20)+(J20-J16))/2</f>
        <v>20</v>
      </c>
      <c r="L20" s="11">
        <f t="shared" si="5"/>
        <v>0.4567901234567901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K25" sqref="K25"/>
    </sheetView>
  </sheetViews>
  <sheetFormatPr defaultRowHeight="15" x14ac:dyDescent="0.25"/>
  <cols>
    <col min="1" max="1" width="4.125" customWidth="1"/>
    <col min="2" max="2" width="21.375" customWidth="1"/>
    <col min="3" max="3" width="6.25" customWidth="1"/>
    <col min="4" max="4" width="3.625" customWidth="1"/>
    <col min="5" max="5" width="20.625" customWidth="1"/>
    <col min="6" max="6" width="5.75" customWidth="1"/>
    <col min="7" max="7" width="2.875" customWidth="1"/>
    <col min="8" max="8" width="18.75" customWidth="1"/>
    <col min="9" max="9" width="5.125" customWidth="1"/>
    <col min="10" max="10" width="4" customWidth="1"/>
    <col min="11" max="11" width="20.875" customWidth="1"/>
    <col min="12" max="12" width="6" customWidth="1"/>
    <col min="13" max="13" width="4.875" customWidth="1"/>
    <col min="14" max="14" width="25" customWidth="1"/>
  </cols>
  <sheetData>
    <row r="1" spans="1:12" ht="45.75" customHeight="1" x14ac:dyDescent="0.4">
      <c r="A1" s="13" t="s">
        <v>157</v>
      </c>
      <c r="B1" s="13"/>
      <c r="C1" s="13"/>
    </row>
    <row r="3" spans="1:12" x14ac:dyDescent="0.25">
      <c r="E3" t="s">
        <v>233</v>
      </c>
    </row>
    <row r="4" spans="1:12" ht="16.5" thickBot="1" x14ac:dyDescent="0.3">
      <c r="A4" s="3"/>
      <c r="C4" s="14"/>
      <c r="D4" s="3">
        <v>1</v>
      </c>
      <c r="E4" s="26" t="s">
        <v>76</v>
      </c>
      <c r="F4" s="27">
        <v>3</v>
      </c>
    </row>
    <row r="5" spans="1:12" ht="15.75" thickTop="1" x14ac:dyDescent="0.25">
      <c r="F5" s="16"/>
      <c r="H5" t="s">
        <v>241</v>
      </c>
    </row>
    <row r="6" spans="1:12" ht="16.5" thickBot="1" x14ac:dyDescent="0.3">
      <c r="A6" s="3">
        <v>4</v>
      </c>
      <c r="B6" s="26" t="s">
        <v>82</v>
      </c>
      <c r="C6" s="27">
        <v>8</v>
      </c>
      <c r="F6" s="17"/>
      <c r="G6" s="21">
        <v>1</v>
      </c>
      <c r="H6" s="18" t="s">
        <v>76</v>
      </c>
      <c r="I6" s="19">
        <v>0</v>
      </c>
    </row>
    <row r="7" spans="1:12" ht="15.75" thickTop="1" x14ac:dyDescent="0.25">
      <c r="A7" s="3"/>
      <c r="C7" s="16"/>
      <c r="E7" t="s">
        <v>234</v>
      </c>
      <c r="F7" s="17"/>
      <c r="I7" s="16"/>
    </row>
    <row r="8" spans="1:12" ht="16.5" thickBot="1" x14ac:dyDescent="0.3">
      <c r="C8" s="17"/>
      <c r="D8" s="21">
        <v>4</v>
      </c>
      <c r="E8" s="18" t="s">
        <v>82</v>
      </c>
      <c r="F8" s="20">
        <v>1</v>
      </c>
      <c r="I8" s="17"/>
    </row>
    <row r="9" spans="1:12" ht="17.25" thickTop="1" thickBot="1" x14ac:dyDescent="0.3">
      <c r="A9" s="3">
        <v>5</v>
      </c>
      <c r="B9" s="15" t="s">
        <v>78</v>
      </c>
      <c r="C9" s="20">
        <v>3</v>
      </c>
      <c r="I9" s="17"/>
      <c r="K9" t="s">
        <v>245</v>
      </c>
    </row>
    <row r="10" spans="1:12" ht="17.25" thickTop="1" thickBot="1" x14ac:dyDescent="0.3">
      <c r="I10" s="17"/>
      <c r="J10" s="21">
        <v>3</v>
      </c>
      <c r="K10" s="29" t="s">
        <v>83</v>
      </c>
      <c r="L10" s="27">
        <v>4</v>
      </c>
    </row>
    <row r="11" spans="1:12" ht="15.75" thickTop="1" x14ac:dyDescent="0.25">
      <c r="E11" t="s">
        <v>236</v>
      </c>
      <c r="I11" s="17"/>
      <c r="L11" s="16"/>
    </row>
    <row r="12" spans="1:12" ht="16.5" thickBot="1" x14ac:dyDescent="0.3">
      <c r="C12" s="14"/>
      <c r="D12" s="3">
        <v>2</v>
      </c>
      <c r="E12" s="15" t="s">
        <v>89</v>
      </c>
      <c r="F12" s="19">
        <v>1</v>
      </c>
      <c r="I12" s="17"/>
      <c r="L12" s="17"/>
    </row>
    <row r="13" spans="1:12" ht="15.75" thickTop="1" x14ac:dyDescent="0.25">
      <c r="F13" s="16"/>
      <c r="H13" t="s">
        <v>242</v>
      </c>
      <c r="I13" s="17"/>
      <c r="L13" s="17"/>
    </row>
    <row r="14" spans="1:12" ht="16.5" thickBot="1" x14ac:dyDescent="0.3">
      <c r="F14" s="17"/>
      <c r="G14" s="21">
        <v>3</v>
      </c>
      <c r="H14" s="29" t="s">
        <v>83</v>
      </c>
      <c r="I14" s="28">
        <v>4</v>
      </c>
      <c r="L14" s="17"/>
    </row>
    <row r="15" spans="1:12" ht="15.75" thickTop="1" x14ac:dyDescent="0.25">
      <c r="E15" t="s">
        <v>235</v>
      </c>
      <c r="F15" s="17"/>
      <c r="L15" s="17"/>
    </row>
    <row r="16" spans="1:12" ht="16.5" thickBot="1" x14ac:dyDescent="0.3">
      <c r="C16" s="14"/>
      <c r="D16" s="3">
        <v>3</v>
      </c>
      <c r="E16" s="26" t="s">
        <v>83</v>
      </c>
      <c r="F16" s="28">
        <v>3</v>
      </c>
      <c r="L16" s="17"/>
    </row>
    <row r="17" spans="1:14" ht="16.5" thickTop="1" thickBot="1" x14ac:dyDescent="0.3">
      <c r="L17" s="17"/>
      <c r="M17" s="21">
        <v>3</v>
      </c>
      <c r="N17" s="29" t="s">
        <v>83</v>
      </c>
    </row>
    <row r="18" spans="1:14" ht="15.75" thickTop="1" x14ac:dyDescent="0.25">
      <c r="E18" t="s">
        <v>237</v>
      </c>
      <c r="L18" s="17"/>
      <c r="N18" t="s">
        <v>158</v>
      </c>
    </row>
    <row r="19" spans="1:14" ht="16.5" thickBot="1" x14ac:dyDescent="0.3">
      <c r="A19" s="3"/>
      <c r="C19" s="14"/>
      <c r="D19" s="3">
        <v>1</v>
      </c>
      <c r="E19" s="15" t="s">
        <v>93</v>
      </c>
      <c r="F19" s="19">
        <v>2</v>
      </c>
      <c r="L19" s="17"/>
    </row>
    <row r="20" spans="1:14" ht="15.75" thickTop="1" x14ac:dyDescent="0.25">
      <c r="F20" s="16"/>
      <c r="H20" t="s">
        <v>243</v>
      </c>
      <c r="L20" s="17"/>
    </row>
    <row r="21" spans="1:14" ht="16.5" thickBot="1" x14ac:dyDescent="0.3">
      <c r="A21" s="3">
        <v>4</v>
      </c>
      <c r="B21" s="15" t="s">
        <v>100</v>
      </c>
      <c r="C21" s="19">
        <v>1</v>
      </c>
      <c r="F21" s="17"/>
      <c r="G21" s="21">
        <v>5</v>
      </c>
      <c r="H21" s="29" t="s">
        <v>97</v>
      </c>
      <c r="I21" s="27">
        <v>4</v>
      </c>
      <c r="L21" s="17"/>
    </row>
    <row r="22" spans="1:14" ht="15.75" thickTop="1" x14ac:dyDescent="0.25">
      <c r="A22" s="3"/>
      <c r="C22" s="16"/>
      <c r="E22" t="s">
        <v>238</v>
      </c>
      <c r="F22" s="17"/>
      <c r="I22" s="16"/>
      <c r="L22" s="17"/>
    </row>
    <row r="23" spans="1:14" ht="16.5" thickBot="1" x14ac:dyDescent="0.3">
      <c r="C23" s="17"/>
      <c r="D23" s="21">
        <v>5</v>
      </c>
      <c r="E23" s="29" t="s">
        <v>97</v>
      </c>
      <c r="F23" s="28">
        <v>3</v>
      </c>
      <c r="I23" s="17"/>
      <c r="L23" s="17"/>
    </row>
    <row r="24" spans="1:14" ht="17.25" thickTop="1" thickBot="1" x14ac:dyDescent="0.3">
      <c r="A24" s="3">
        <v>5</v>
      </c>
      <c r="B24" s="26" t="s">
        <v>97</v>
      </c>
      <c r="C24" s="28">
        <v>3</v>
      </c>
      <c r="I24" s="17"/>
      <c r="K24" t="s">
        <v>246</v>
      </c>
      <c r="L24" s="17"/>
    </row>
    <row r="25" spans="1:14" ht="17.25" thickTop="1" thickBot="1" x14ac:dyDescent="0.3">
      <c r="I25" s="17"/>
      <c r="J25" s="21">
        <v>5</v>
      </c>
      <c r="K25" s="18" t="s">
        <v>97</v>
      </c>
      <c r="L25" s="20">
        <v>2</v>
      </c>
    </row>
    <row r="26" spans="1:14" ht="15.75" thickTop="1" x14ac:dyDescent="0.25">
      <c r="E26" t="s">
        <v>239</v>
      </c>
      <c r="I26" s="17"/>
    </row>
    <row r="27" spans="1:14" ht="16.5" thickBot="1" x14ac:dyDescent="0.3">
      <c r="C27" s="14"/>
      <c r="D27" s="3">
        <v>2</v>
      </c>
      <c r="E27" s="15" t="s">
        <v>102</v>
      </c>
      <c r="F27" s="19">
        <v>0</v>
      </c>
      <c r="I27" s="17"/>
    </row>
    <row r="28" spans="1:14" ht="15.75" thickTop="1" x14ac:dyDescent="0.25">
      <c r="F28" s="16"/>
      <c r="H28" t="s">
        <v>244</v>
      </c>
      <c r="I28" s="17"/>
    </row>
    <row r="29" spans="1:14" ht="16.5" thickBot="1" x14ac:dyDescent="0.3">
      <c r="F29" s="17"/>
      <c r="G29" s="21">
        <v>3</v>
      </c>
      <c r="H29" s="18" t="s">
        <v>106</v>
      </c>
      <c r="I29" s="20">
        <v>3</v>
      </c>
    </row>
    <row r="30" spans="1:14" ht="15.75" thickTop="1" x14ac:dyDescent="0.25">
      <c r="E30" t="s">
        <v>240</v>
      </c>
      <c r="F30" s="17"/>
    </row>
    <row r="31" spans="1:14" ht="16.5" thickBot="1" x14ac:dyDescent="0.3">
      <c r="C31" s="14"/>
      <c r="D31" s="3">
        <v>3</v>
      </c>
      <c r="E31" s="26" t="s">
        <v>106</v>
      </c>
      <c r="F31" s="28">
        <v>3</v>
      </c>
    </row>
    <row r="32" spans="1:1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Roster</vt:lpstr>
      <vt:lpstr>Disabled List</vt:lpstr>
      <vt:lpstr>Standings</vt:lpstr>
      <vt:lpstr>Playoffs</vt:lpstr>
    </vt:vector>
  </TitlesOfParts>
  <Company>Wabash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Parrish</dc:creator>
  <cp:lastModifiedBy>Parrish</cp:lastModifiedBy>
  <dcterms:created xsi:type="dcterms:W3CDTF">2014-01-22T02:04:35Z</dcterms:created>
  <dcterms:modified xsi:type="dcterms:W3CDTF">2016-09-05T14:04:33Z</dcterms:modified>
</cp:coreProperties>
</file>